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32" activeTab="1"/>
  </bookViews>
  <sheets>
    <sheet name="Estimation" sheetId="1" r:id="rId1"/>
    <sheet name="stock" sheetId="2" r:id="rId2"/>
    <sheet name="Recettes" sheetId="3" r:id="rId3"/>
    <sheet name="Recolte" sheetId="4" r:id="rId4"/>
    <sheet name="DATA" sheetId="5" r:id="rId5"/>
  </sheets>
  <definedNames>
    <definedName name="Case">'DATA'!$E$2:$E$9</definedName>
    <definedName name="MatriceCaseXP">'DATA'!$E$2:$F$9</definedName>
    <definedName name="MatriceNiveauXP">'DATA'!$A$2:$B$101</definedName>
    <definedName name="Niveau">'DATA'!$A$2:$A$101</definedName>
    <definedName name="top_2">'DATA'!$K$119</definedName>
  </definedNames>
  <calcPr fullCalcOnLoad="1"/>
</workbook>
</file>

<file path=xl/sharedStrings.xml><?xml version="1.0" encoding="utf-8"?>
<sst xmlns="http://schemas.openxmlformats.org/spreadsheetml/2006/main" count="3614" uniqueCount="1267">
  <si>
    <t>farine de seigle magique</t>
  </si>
  <si>
    <t>malt</t>
  </si>
  <si>
    <t>farine de malt</t>
  </si>
  <si>
    <t>farine de houblon</t>
  </si>
  <si>
    <t>oeuf de tofu</t>
  </si>
  <si>
    <t>farine de houblon magique</t>
  </si>
  <si>
    <t>blé</t>
  </si>
  <si>
    <t>graine de lin</t>
  </si>
  <si>
    <t>graine de pavot</t>
  </si>
  <si>
    <t>46</t>
  </si>
  <si>
    <t>4. Estimation statistique des crafts réussis et calcul de l'investissement total (différence entre le cout des matières premières et la revente aux PNJs).</t>
  </si>
  <si>
    <t>Grand anneau de chance</t>
  </si>
  <si>
    <t>Grand anneau de sagesse</t>
  </si>
  <si>
    <t>Petit anneau d'agilité</t>
  </si>
  <si>
    <t>Petit anneau de chance</t>
  </si>
  <si>
    <t>Petit anneau de sagesse</t>
  </si>
  <si>
    <t>Puissant anneau d'agilité</t>
  </si>
  <si>
    <t>Puissant anneau de chance</t>
  </si>
  <si>
    <t>Puissant anneau de sagesse</t>
  </si>
  <si>
    <t>Anneau Champêtre</t>
  </si>
  <si>
    <t>Abranneau</t>
  </si>
  <si>
    <t>Anneau fortifiant</t>
  </si>
  <si>
    <t>Anneau Rak</t>
  </si>
  <si>
    <t>Anneau des rocheuses</t>
  </si>
  <si>
    <t>Anneau du mental</t>
  </si>
  <si>
    <t>Blessure du sacrieur</t>
  </si>
  <si>
    <t>Anneau de valeur</t>
  </si>
  <si>
    <t>Le bagueur</t>
  </si>
  <si>
    <t>Amulette des champs</t>
  </si>
  <si>
    <t>Amulette itby</t>
  </si>
  <si>
    <t>Amulette itby remaniée</t>
  </si>
  <si>
    <t>Amulette du captain chaffer</t>
  </si>
  <si>
    <t>La chaine Nhanor Kibrill</t>
  </si>
  <si>
    <t>La destinée dorée</t>
  </si>
  <si>
    <t>La gougnole</t>
  </si>
  <si>
    <t>La lou piote</t>
  </si>
  <si>
    <t>Omelette amulette</t>
  </si>
  <si>
    <t>Alliance akwadala</t>
  </si>
  <si>
    <t>Alliance de l'homme ours</t>
  </si>
  <si>
    <t>Abranneau sombre</t>
  </si>
  <si>
    <t>Alliance de silimelle</t>
  </si>
  <si>
    <t>Anneau de satisfaction</t>
  </si>
  <si>
    <t>Chance d'écaflip</t>
  </si>
  <si>
    <t>Fécaliseur du guerrier</t>
  </si>
  <si>
    <t>Fécaliseur du magicien</t>
  </si>
  <si>
    <t>Ecaliseur</t>
  </si>
  <si>
    <t>Amulette de l'homme ours</t>
  </si>
  <si>
    <t>Amulette du bucheron</t>
  </si>
  <si>
    <t>Kabale</t>
  </si>
  <si>
    <t>La broche hète</t>
  </si>
  <si>
    <t>La célébrité</t>
  </si>
  <si>
    <t>La reinette</t>
  </si>
  <si>
    <t>Anneau stradamus</t>
  </si>
  <si>
    <t>Fourballiance</t>
  </si>
  <si>
    <t>Kwakanneau de flammes</t>
  </si>
  <si>
    <t>kwakanneau de glace</t>
  </si>
  <si>
    <t>kwakanneau de terre</t>
  </si>
  <si>
    <t>Kwakanneau de vent</t>
  </si>
  <si>
    <t>Anneau dhyn</t>
  </si>
  <si>
    <t>Passé de xelor</t>
  </si>
  <si>
    <t>Souvenir d'énutrof</t>
  </si>
  <si>
    <t>Médaille Lahilama</t>
  </si>
  <si>
    <t>Bambamulette</t>
  </si>
  <si>
    <t>Amulette akwadala</t>
  </si>
  <si>
    <t>Fourbamulette</t>
  </si>
  <si>
    <t>Amukwak de flammes</t>
  </si>
  <si>
    <t>Amukwak de glace</t>
  </si>
  <si>
    <t>Amukwak de terre</t>
  </si>
  <si>
    <t>Amukwak du vent</t>
  </si>
  <si>
    <t>Accord</t>
  </si>
  <si>
    <t>Ambramulette arackné</t>
  </si>
  <si>
    <t>Ambramulette moskito</t>
  </si>
  <si>
    <t>Amulette deulagarnoulle</t>
  </si>
  <si>
    <t>Amulette de la Boule</t>
  </si>
  <si>
    <t>Amulette de silicate</t>
  </si>
  <si>
    <t>Amulette du craqueleur</t>
  </si>
  <si>
    <t>Kam Assutra</t>
  </si>
  <si>
    <t>Chance à mulette</t>
  </si>
  <si>
    <t>Chaine de la liche</t>
  </si>
  <si>
    <t>Dragolyre</t>
  </si>
  <si>
    <t>Dragolyre remaniée</t>
  </si>
  <si>
    <t>Emblème livide</t>
  </si>
  <si>
    <t>Entente</t>
  </si>
  <si>
    <t>Harmonie</t>
  </si>
  <si>
    <t>L'abramu</t>
  </si>
  <si>
    <t>La bourgeonnette</t>
  </si>
  <si>
    <t>Le foulard du Lard Fou</t>
  </si>
  <si>
    <t>La broche céléste</t>
  </si>
  <si>
    <t>Médaille holy</t>
  </si>
  <si>
    <t>Anneau merta</t>
  </si>
  <si>
    <t>Anneau fioutioure</t>
  </si>
  <si>
    <t>Alliance terrdala</t>
  </si>
  <si>
    <t>Bracelet du chef crocodaille</t>
  </si>
  <si>
    <t>Anneau Nime</t>
  </si>
  <si>
    <t>Anneau Tribal</t>
  </si>
  <si>
    <t>Anneau du jeune Vlad</t>
  </si>
  <si>
    <t>L'Enutrofion</t>
  </si>
  <si>
    <t>Talisman du faucheur d'avoine</t>
  </si>
  <si>
    <t>Amulette aerdala</t>
  </si>
  <si>
    <t>Alliance aerdala</t>
  </si>
  <si>
    <t>Amulette du chef crocodaille</t>
  </si>
  <si>
    <t>Amulette Turquoise</t>
  </si>
  <si>
    <t>Amulette du xelor</t>
  </si>
  <si>
    <t>Amulette du Craqueleur</t>
  </si>
  <si>
    <t>L'Oeil du kanigrou</t>
  </si>
  <si>
    <t>La Bibelaw</t>
  </si>
  <si>
    <t>La Maitrise des poupées</t>
  </si>
  <si>
    <t>Le Flan des étoiles</t>
  </si>
  <si>
    <t>Médaille Oly</t>
  </si>
  <si>
    <t>Alliance feudala</t>
  </si>
  <si>
    <t>Bracelet magique de Farle</t>
  </si>
  <si>
    <t>Alliance de Farle</t>
  </si>
  <si>
    <t>Anneau de Loopine</t>
  </si>
  <si>
    <t>Anneau du mineur gogorifiant</t>
  </si>
  <si>
    <t>La résinette</t>
  </si>
  <si>
    <t>Amulette terrdala</t>
  </si>
  <si>
    <t>Amulette feudala</t>
  </si>
  <si>
    <t>Epis de Farle</t>
  </si>
  <si>
    <t>Amulette argie</t>
  </si>
  <si>
    <t>Amulette de la bouboule</t>
  </si>
  <si>
    <t>Feuille d'automne</t>
  </si>
  <si>
    <t>Feuille d'hiver</t>
  </si>
  <si>
    <t>Actuellement en cours de test</t>
  </si>
  <si>
    <t>Ceinture de chance</t>
  </si>
  <si>
    <t>Teinture magique bleutée</t>
  </si>
  <si>
    <t>Teinture magique de rougeur</t>
  </si>
  <si>
    <t>Teinture magique verdatre</t>
  </si>
  <si>
    <t>Teinture magique sombre</t>
  </si>
  <si>
    <t>Graine</t>
  </si>
  <si>
    <t>Potions</t>
  </si>
  <si>
    <t>Bocaux</t>
  </si>
  <si>
    <t>Fleurs</t>
  </si>
  <si>
    <t>Teintures</t>
  </si>
  <si>
    <t>Bois de Bambouto</t>
  </si>
  <si>
    <t>Ceinture du Kwabe</t>
  </si>
  <si>
    <t>Petites ceintures vitalesques</t>
  </si>
  <si>
    <t>Ceintures vitalesques</t>
  </si>
  <si>
    <t>Grandes ceintures vitalesques</t>
  </si>
  <si>
    <t>Imposantes ceintures vitalesques</t>
  </si>
  <si>
    <t>Petites ceintures forcesques</t>
  </si>
  <si>
    <t>Ceintures forcesques</t>
  </si>
  <si>
    <t>Grandes ceintures forcesques</t>
  </si>
  <si>
    <t>Imposantes ceintures forcesques</t>
  </si>
  <si>
    <t>Petites ceintures agilesques</t>
  </si>
  <si>
    <t>Ceintures agilesques</t>
  </si>
  <si>
    <t>Grandes ceintures agilesques</t>
  </si>
  <si>
    <t>Imposantes ceintures agilesques</t>
  </si>
  <si>
    <t>Sandales Tofuesques</t>
  </si>
  <si>
    <t>Sandales d'Intelligence</t>
  </si>
  <si>
    <t>Petites bottes de force</t>
  </si>
  <si>
    <t>Fécaflip</t>
  </si>
  <si>
    <t>Einekeux</t>
  </si>
  <si>
    <t>Bottes du petit Bouftou</t>
  </si>
  <si>
    <t>Bottes de Bouftou</t>
  </si>
  <si>
    <t>Bottes du grand Bouftou</t>
  </si>
  <si>
    <t>Bottes du puissant Bouftou</t>
  </si>
  <si>
    <t>Bottes agilesques</t>
  </si>
  <si>
    <t>Bottes de chance</t>
  </si>
  <si>
    <t>Bottes de Kluh</t>
  </si>
  <si>
    <t>Ceinture fleurie</t>
  </si>
  <si>
    <t>Ceinture de sécurité</t>
  </si>
  <si>
    <t>Bottes champêtres</t>
  </si>
  <si>
    <t>Petites bottes de Klimes</t>
  </si>
  <si>
    <t>Bottes de Klimes</t>
  </si>
  <si>
    <t>Grandes bottes de Klimes</t>
  </si>
  <si>
    <t>Puissantes bottes de Klimes</t>
  </si>
  <si>
    <t>Bottes de Nexus</t>
  </si>
  <si>
    <t>Bottes de satisfactions</t>
  </si>
  <si>
    <t>Ceinture de l'homme ours</t>
  </si>
  <si>
    <t>Ceinture banisation</t>
  </si>
  <si>
    <t>Ceinture piquante</t>
  </si>
  <si>
    <t>Ceinture d'endurance</t>
  </si>
  <si>
    <t>Ceinture de célérité</t>
  </si>
  <si>
    <t>Ceinture de poche</t>
  </si>
  <si>
    <t>La croqueuse</t>
  </si>
  <si>
    <t>Bottes de l'homme ours</t>
  </si>
  <si>
    <t>Bottes d'anticipation</t>
  </si>
  <si>
    <t>Bottes de concentration</t>
  </si>
  <si>
    <t>Bottes de faillettes</t>
  </si>
  <si>
    <t>Bottes de maitrises</t>
  </si>
  <si>
    <t>Bottes de puissance</t>
  </si>
  <si>
    <t>Ecrabouilleurs de iop</t>
  </si>
  <si>
    <t>Petites bottes de concentration</t>
  </si>
  <si>
    <t>Grandes bottes de concentration</t>
  </si>
  <si>
    <t>Puissantes bottes de concentration</t>
  </si>
  <si>
    <t>Kwakture de terre</t>
  </si>
  <si>
    <t>Kwakture de vent</t>
  </si>
  <si>
    <t>Kwakture de glace</t>
  </si>
  <si>
    <t>Kwakture de flammes</t>
  </si>
  <si>
    <t>Ceinture fourbissante</t>
  </si>
  <si>
    <t>Ceinture banisation sauvage</t>
  </si>
  <si>
    <t>Ceinture chaffeuse</t>
  </si>
  <si>
    <t>Ceinture Kokokette</t>
  </si>
  <si>
    <t>Ceinture de puissance</t>
  </si>
  <si>
    <t>Ceinture du Tot</t>
  </si>
  <si>
    <t>Chtévu</t>
  </si>
  <si>
    <t>Adelus</t>
  </si>
  <si>
    <t>L'ami Léhunui</t>
  </si>
  <si>
    <t>La mouthmou</t>
  </si>
  <si>
    <t>La végète hatif</t>
  </si>
  <si>
    <t>Puissance de crocoburio</t>
  </si>
  <si>
    <t>Ramoume l'éternelle</t>
  </si>
  <si>
    <t>Kwakobottes de glace</t>
  </si>
  <si>
    <t>Kwakobottes de terre</t>
  </si>
  <si>
    <t>Kwakobottes du vent</t>
  </si>
  <si>
    <t>Kwakobottes de flammes</t>
  </si>
  <si>
    <t>Fourbabottes</t>
  </si>
  <si>
    <t>Bottes tarsy</t>
  </si>
  <si>
    <t>Bottes volatiles</t>
  </si>
  <si>
    <t>Bottes de bowisses</t>
  </si>
  <si>
    <t>Bottes de lymphe a tik</t>
  </si>
  <si>
    <t>Bottes de ragaldes</t>
  </si>
  <si>
    <t>L'éni kère</t>
  </si>
  <si>
    <t>Surpuissantes bottes de Klimes</t>
  </si>
  <si>
    <t>Souliers vernis de porkass</t>
  </si>
  <si>
    <t>Petites bottes de poursuites</t>
  </si>
  <si>
    <t>Bottes de poursuites</t>
  </si>
  <si>
    <t>Grandes bottes de poursuites</t>
  </si>
  <si>
    <t>Puissantes bottes de poursuites</t>
  </si>
  <si>
    <t>Ceinture du Chef crocodaille</t>
  </si>
  <si>
    <t>Ceinture kolante</t>
  </si>
  <si>
    <t>Ceinture luthuthu</t>
  </si>
  <si>
    <t>Ceinture ouginakale</t>
  </si>
  <si>
    <t>Ceinture tortue bleue</t>
  </si>
  <si>
    <t>Ceinture tortue jaune</t>
  </si>
  <si>
    <t>Ceinture tortue rouge</t>
  </si>
  <si>
    <t>Ceinture tortue verte</t>
  </si>
  <si>
    <t>Ceinture du Dodu trembleur</t>
  </si>
  <si>
    <t>La Xerbo</t>
  </si>
  <si>
    <t>Pantoufles crochues du Chef crocodaille</t>
  </si>
  <si>
    <t>Bottes Orinos</t>
  </si>
  <si>
    <t>Bottes d'Apprentissage</t>
  </si>
  <si>
    <t>Bottes de Céleri-Thé</t>
  </si>
  <si>
    <t>Bottes de l'Apprenti invocateur</t>
  </si>
  <si>
    <t>Bottes de l'Eleveur de bouftou</t>
  </si>
  <si>
    <t>Moon Boots</t>
  </si>
  <si>
    <t>Ceinture Akwadala</t>
  </si>
  <si>
    <t>Ceinture Terrdala</t>
  </si>
  <si>
    <t>Larvabottes</t>
  </si>
  <si>
    <t>Geta Akwadala</t>
  </si>
  <si>
    <t>Ceinture Aerdala</t>
  </si>
  <si>
    <t>Tongues bakes</t>
  </si>
  <si>
    <t>Geta Aerdala</t>
  </si>
  <si>
    <t>Geta Feudala</t>
  </si>
  <si>
    <t>Geta Terrdala</t>
  </si>
  <si>
    <t>Ceinture Feudala</t>
  </si>
  <si>
    <t>Farlature</t>
  </si>
  <si>
    <t>Ceinture Chouqueuse</t>
  </si>
  <si>
    <t>Ceinture Dracochoune</t>
  </si>
  <si>
    <t>Ceinture Mulante</t>
  </si>
  <si>
    <t>Ceinture des Vents</t>
  </si>
  <si>
    <t>Sabots de Farle</t>
  </si>
  <si>
    <t>Bottes animales</t>
  </si>
  <si>
    <t>Bottes dorées d'Hogmeiser</t>
  </si>
  <si>
    <t>Coupe Cuir</t>
  </si>
  <si>
    <t>Sertisseur</t>
  </si>
  <si>
    <t>Tailladeuse d'arc</t>
  </si>
  <si>
    <t>Tailladeuse d'arc magique</t>
  </si>
  <si>
    <t>Tailladeuse de baguette</t>
  </si>
  <si>
    <t>Tailladeuse de baguette magique</t>
  </si>
  <si>
    <t>Tailladeuse de bâton</t>
  </si>
  <si>
    <t>Tailladeuse de bâton magique</t>
  </si>
  <si>
    <t>Leurnettes</t>
  </si>
  <si>
    <t>Petites dagues de boisaille</t>
  </si>
  <si>
    <t>Dagues de boisaille</t>
  </si>
  <si>
    <t>Grandes dagues de boisaille</t>
  </si>
  <si>
    <t>Puissantes dagues de boisaille</t>
  </si>
  <si>
    <t>Petites Dagues de Croclage</t>
  </si>
  <si>
    <t>Dagues de Croclage</t>
  </si>
  <si>
    <t>Grandes Dagues de Croclage</t>
  </si>
  <si>
    <t>Impressionantes Dagues de Croclage</t>
  </si>
  <si>
    <t>Petites Dagues de Fouraille</t>
  </si>
  <si>
    <t>Dagues de Fouraille</t>
  </si>
  <si>
    <t>Grandes Dagues de Fouraille</t>
  </si>
  <si>
    <t>Puissantes Dagues de Fouraille</t>
  </si>
  <si>
    <t>Bashers</t>
  </si>
  <si>
    <t>L'ergot mina</t>
  </si>
  <si>
    <t>Queues de chatons</t>
  </si>
  <si>
    <t>Petites dagues sylvestres</t>
  </si>
  <si>
    <t>Dagues sylvestres</t>
  </si>
  <si>
    <t>Grandes dagues sylvestres</t>
  </si>
  <si>
    <t>Puissantes dagues sylvestres</t>
  </si>
  <si>
    <t>Dagues Aj'deh'Là</t>
  </si>
  <si>
    <t>Dagues Ancestrales</t>
  </si>
  <si>
    <t>Dagues Cruelles d'Elories Entuwan</t>
  </si>
  <si>
    <t>Dagues Eulasse</t>
  </si>
  <si>
    <t>Dagues Eurfolles</t>
  </si>
  <si>
    <t>Dagues Honies</t>
  </si>
  <si>
    <t>Dagues O'bert</t>
  </si>
  <si>
    <t>Dagues Tylo</t>
  </si>
  <si>
    <t>Epée cassée du chevalier malchanceux</t>
  </si>
  <si>
    <t>Les lames en tables</t>
  </si>
  <si>
    <t>Rasoir infernal</t>
  </si>
  <si>
    <t>Petit couteau à stek</t>
  </si>
  <si>
    <t>Couteau à stek</t>
  </si>
  <si>
    <t>Grand couteau à stek</t>
  </si>
  <si>
    <t>Large couteau à stek</t>
  </si>
  <si>
    <t>Petites dagues éguisées</t>
  </si>
  <si>
    <t>Dagues éguisées</t>
  </si>
  <si>
    <t>Grandes dagues éguisées</t>
  </si>
  <si>
    <t>Puissantes dagues éguisées</t>
  </si>
  <si>
    <t>Petites Lame de fon</t>
  </si>
  <si>
    <t>Lame de fon</t>
  </si>
  <si>
    <t>Grandes Lame de fon</t>
  </si>
  <si>
    <t>Puissantes Lame de fon</t>
  </si>
  <si>
    <t>Blessdags</t>
  </si>
  <si>
    <t>Chakra Style</t>
  </si>
  <si>
    <t>Dagues Aerdala</t>
  </si>
  <si>
    <t>Petites dagues fourbesques</t>
  </si>
  <si>
    <t>Dagues fourbesques</t>
  </si>
  <si>
    <t>Superbes dagues fourbesques</t>
  </si>
  <si>
    <t>Hypnotiques dagues fourbesques</t>
  </si>
  <si>
    <t>Lames Sanglantes d'Ortimus Contrari</t>
  </si>
  <si>
    <t>Dagues Hischantes</t>
  </si>
  <si>
    <t>Daguette du Captain Chafer</t>
  </si>
  <si>
    <t>La Thor-Boyaux</t>
  </si>
  <si>
    <t>Dague Lutination</t>
  </si>
  <si>
    <t>Dague Rafeuse</t>
  </si>
  <si>
    <t>Dagues Maydhyn China</t>
  </si>
  <si>
    <t>Dagues Rhumes</t>
  </si>
  <si>
    <t>Dagues de l'apprenti tueur de boufton</t>
  </si>
  <si>
    <t>Dagues Régah</t>
  </si>
  <si>
    <t>Dagues R'hoh</t>
  </si>
  <si>
    <t>Sertisseur de Ramougre</t>
  </si>
  <si>
    <t>Dagues Réceuses</t>
  </si>
  <si>
    <t>Dagues Lassay</t>
  </si>
  <si>
    <t>Marteau de forgeur de marteaux</t>
  </si>
  <si>
    <t>Marteau de forgeur de dagues</t>
  </si>
  <si>
    <t>Marteau de forgeur d'épées</t>
  </si>
  <si>
    <t>Marteau de forgeur de pelles</t>
  </si>
  <si>
    <t>Marteau de forgeur de haches</t>
  </si>
  <si>
    <t>Marteau de forgemage de marteaux</t>
  </si>
  <si>
    <t>Marteau de forgemage de dagues</t>
  </si>
  <si>
    <t>Marteau de forgemage d'épées</t>
  </si>
  <si>
    <t>Marteau de forgemage de pelles</t>
  </si>
  <si>
    <t>Marteau de forgemage de haches</t>
  </si>
  <si>
    <t>Petit marteau de boisaille</t>
  </si>
  <si>
    <t>Marteau de boisaille</t>
  </si>
  <si>
    <t>Grand marteau de boisaille</t>
  </si>
  <si>
    <t>Puissant marteau de boisaille</t>
  </si>
  <si>
    <t>Petit marteau d'ivoire</t>
  </si>
  <si>
    <t>Marteau d'ivoire</t>
  </si>
  <si>
    <t>Grand marteau d'ivoire</t>
  </si>
  <si>
    <t>Puissant marteau d'ivoire</t>
  </si>
  <si>
    <t>Petit marteau de raclage</t>
  </si>
  <si>
    <t>Marteau de raclage</t>
  </si>
  <si>
    <t>Grand marteau de raclage</t>
  </si>
  <si>
    <t>Puissant marteau de raclage</t>
  </si>
  <si>
    <t>Maillet Aclou</t>
  </si>
  <si>
    <t>Cerberus</t>
  </si>
  <si>
    <t>Marteau pickeur</t>
  </si>
  <si>
    <t>Petite masse d'ha</t>
  </si>
  <si>
    <t>Masse d'Ha</t>
  </si>
  <si>
    <t>Solide masse d'Ha</t>
  </si>
  <si>
    <t>Incassable masse d'Ha</t>
  </si>
  <si>
    <t>Petit marteau r'unique</t>
  </si>
  <si>
    <t>Marteau r'unique</t>
  </si>
  <si>
    <t>Grand marteau r'unique</t>
  </si>
  <si>
    <t>Imposant marteau r'unique</t>
  </si>
  <si>
    <t>Barabas</t>
  </si>
  <si>
    <t>Petit marteau outar</t>
  </si>
  <si>
    <t>Marteau outar</t>
  </si>
  <si>
    <t>Imposant marteau outar</t>
  </si>
  <si>
    <t>Marteau du chaffer</t>
  </si>
  <si>
    <t>Petite masse tmosfer</t>
  </si>
  <si>
    <t>Masse tmosfer</t>
  </si>
  <si>
    <t>Longue masse tmosfer</t>
  </si>
  <si>
    <t>Redoutable masse tmosfer</t>
  </si>
  <si>
    <t>Marteau de l'aurore</t>
  </si>
  <si>
    <t>Sargasse</t>
  </si>
  <si>
    <t>Petite masse Aj Taye</t>
  </si>
  <si>
    <t>Masse Aj Taye</t>
  </si>
  <si>
    <t>Grande masse Aj Taye</t>
  </si>
  <si>
    <t>Puissante masse Aj Taye</t>
  </si>
  <si>
    <t>Le Scrounnchhh</t>
  </si>
  <si>
    <t>Le Twote en carton</t>
  </si>
  <si>
    <t>Marteau Tau</t>
  </si>
  <si>
    <t>Marteau Toh'lo</t>
  </si>
  <si>
    <t>Marteau Pinambour</t>
  </si>
  <si>
    <t>Petit marteau pospodrol</t>
  </si>
  <si>
    <t>Marteau pospodrol</t>
  </si>
  <si>
    <t>Grand marteau Pospodrol</t>
  </si>
  <si>
    <t>Puissant marteau Pospodrol</t>
  </si>
  <si>
    <t>Marteau Re'Thu</t>
  </si>
  <si>
    <t>Marteau Nairedebrest</t>
  </si>
  <si>
    <t>Marteau Nitruhant</t>
  </si>
  <si>
    <t>Marteau Ronto</t>
  </si>
  <si>
    <t>Marteau Réhadaure</t>
  </si>
  <si>
    <t>Marteau de la Terps</t>
  </si>
  <si>
    <t>Marteau des Falistos</t>
  </si>
  <si>
    <t>Marteau à Torts</t>
  </si>
  <si>
    <t>futur recette</t>
  </si>
  <si>
    <t>Abreuvoir en Frêne</t>
  </si>
  <si>
    <t>petit anneau magique</t>
  </si>
  <si>
    <t>Epée d'ha</t>
  </si>
  <si>
    <t>baton de boisaille</t>
  </si>
  <si>
    <t>puissant baton de boisaille</t>
  </si>
  <si>
    <t>baton feuillu</t>
  </si>
  <si>
    <t>puissant baton feuillu</t>
  </si>
  <si>
    <t>marteau du chaffer</t>
  </si>
  <si>
    <t>farine blanche</t>
  </si>
  <si>
    <t>noisette</t>
  </si>
  <si>
    <t>farine de seigle</t>
  </si>
  <si>
    <t>seigle</t>
  </si>
  <si>
    <t>noix de cajou</t>
  </si>
  <si>
    <t>noix de pecan</t>
  </si>
  <si>
    <t>farine d'avoine</t>
  </si>
  <si>
    <t>farine d'orge</t>
  </si>
  <si>
    <t>farine bise</t>
  </si>
  <si>
    <t>farine paysanne</t>
  </si>
  <si>
    <t>farine complète</t>
  </si>
  <si>
    <t>viande d'oiseau</t>
  </si>
  <si>
    <t>Potion d'éboulement</t>
  </si>
  <si>
    <t>Potion de séisme</t>
  </si>
  <si>
    <t>Potion de courrant d'air</t>
  </si>
  <si>
    <t>Potion de rafale</t>
  </si>
  <si>
    <t>Potion d'ouragan</t>
  </si>
  <si>
    <t>Potion de crachin</t>
  </si>
  <si>
    <t>Potion d'averse</t>
  </si>
  <si>
    <t>Potion de tsunami</t>
  </si>
  <si>
    <t>Amulette de krokette</t>
  </si>
  <si>
    <t>Amulette de l'ours</t>
  </si>
  <si>
    <t>Amulette du hibou</t>
  </si>
  <si>
    <t>Amulette du loup</t>
  </si>
  <si>
    <t>Amulette du sram</t>
  </si>
  <si>
    <t>Belle amulette de l'ours</t>
  </si>
  <si>
    <t>Belle amulette du hibou</t>
  </si>
  <si>
    <t>Belle amulette du loup</t>
  </si>
  <si>
    <t>Collier de l'arc en ciel</t>
  </si>
  <si>
    <t>Koliet aclou</t>
  </si>
  <si>
    <t>La larme du bouftou</t>
  </si>
  <si>
    <t>Pendentif du hibou chétif</t>
  </si>
  <si>
    <t>Puissante amulette de l'ours</t>
  </si>
  <si>
    <t>Puissante amulette du hibou</t>
  </si>
  <si>
    <t>Puissante amulette du loup</t>
  </si>
  <si>
    <t>anneau agilesque</t>
  </si>
  <si>
    <t>anneau forcesque</t>
  </si>
  <si>
    <t>anneau rexik</t>
  </si>
  <si>
    <t>anneau vitalesque</t>
  </si>
  <si>
    <t>anneau d'agilité</t>
  </si>
  <si>
    <t>anneau de chance</t>
  </si>
  <si>
    <t>anneau de sagesse</t>
  </si>
  <si>
    <t>Camaïeux</t>
  </si>
  <si>
    <t>Grand anneau d'agilité</t>
  </si>
  <si>
    <t>Eau de fée</t>
  </si>
  <si>
    <t>Sang de likrone</t>
  </si>
  <si>
    <t>Liquide vampiresque</t>
  </si>
  <si>
    <t>Poison cinglant</t>
  </si>
  <si>
    <t>Gantie royal</t>
  </si>
  <si>
    <t>Bluegely</t>
  </si>
  <si>
    <t>Vertgely</t>
  </si>
  <si>
    <t>Rougely</t>
  </si>
  <si>
    <t>Pain d'amakna</t>
  </si>
  <si>
    <t>Pain consistant</t>
  </si>
  <si>
    <t>Pain consistant magique</t>
  </si>
  <si>
    <t>Sucre d'orge</t>
  </si>
  <si>
    <t>Pain au flocons d'avoine</t>
  </si>
  <si>
    <t>Pain doré</t>
  </si>
  <si>
    <t>Pain au flocons d'avoine aurifère</t>
  </si>
  <si>
    <t>Pain de seigle résistant</t>
  </si>
  <si>
    <t>Pain des villes</t>
  </si>
  <si>
    <t>Briochette</t>
  </si>
  <si>
    <t>Briochette magique</t>
  </si>
  <si>
    <t>Pain au blé complet</t>
  </si>
  <si>
    <t>Pain aux graines de lin</t>
  </si>
  <si>
    <t>Pain aux graines de pavot</t>
  </si>
  <si>
    <t>Pain aux graines de sésame</t>
  </si>
  <si>
    <t>Pain aux noisettes</t>
  </si>
  <si>
    <t>Pain de seigle</t>
  </si>
  <si>
    <t>Pain aux noix</t>
  </si>
  <si>
    <t>Pain des champs</t>
  </si>
  <si>
    <t>Pain aux céréales</t>
  </si>
  <si>
    <t>Brioche dorée</t>
  </si>
  <si>
    <t>Pain gre</t>
  </si>
  <si>
    <t>Pain tahde</t>
  </si>
  <si>
    <t>Planche en bois de tronknyde</t>
  </si>
  <si>
    <t>Planche en bambou</t>
  </si>
  <si>
    <t>Planche en bois de kokoko</t>
  </si>
  <si>
    <t>Planche en bois de bambouto</t>
  </si>
  <si>
    <t>Potion de copeaux de bois rares</t>
  </si>
  <si>
    <t xml:space="preserve">Potion de copeaux de bois </t>
  </si>
  <si>
    <t>Bois de tronknyde</t>
  </si>
  <si>
    <t>Potion de copeaux de bois solides</t>
  </si>
  <si>
    <t>bronze</t>
  </si>
  <si>
    <t>bave de bouftou</t>
  </si>
  <si>
    <t>Sous ingredient</t>
  </si>
  <si>
    <t>Potion de secousse</t>
  </si>
  <si>
    <t>manganèse</t>
  </si>
  <si>
    <t>ambre</t>
  </si>
  <si>
    <t>pétale de rose démoniaque</t>
  </si>
  <si>
    <t>potion d'étincelle</t>
  </si>
  <si>
    <t>peau de serpentin</t>
  </si>
  <si>
    <t>teinture magique de rougeur</t>
  </si>
  <si>
    <t>or</t>
  </si>
  <si>
    <t>aluminite</t>
  </si>
  <si>
    <t>dent d'ours</t>
  </si>
  <si>
    <t>abranneau</t>
  </si>
  <si>
    <t>patte d'ours</t>
  </si>
  <si>
    <t>coquille de dragoeuf blanc</t>
  </si>
  <si>
    <t>coquille de dragoeuf noir</t>
  </si>
  <si>
    <t>la destinée dorée</t>
  </si>
  <si>
    <t>feuille de kokoko</t>
  </si>
  <si>
    <t>trukikol mort</t>
  </si>
  <si>
    <t>rhum fourbe</t>
  </si>
  <si>
    <t>plume de kwak de flamme</t>
  </si>
  <si>
    <t>plume de kwak de vent</t>
  </si>
  <si>
    <t>dolomite</t>
  </si>
  <si>
    <t>racine de bulbambou</t>
  </si>
  <si>
    <t>bakélélite</t>
  </si>
  <si>
    <t>racine de bulbiflore</t>
  </si>
  <si>
    <t>rutile</t>
  </si>
  <si>
    <t>silicate</t>
  </si>
  <si>
    <t>if</t>
  </si>
  <si>
    <t>diamant poli</t>
  </si>
  <si>
    <t>rubis poli</t>
  </si>
  <si>
    <t>amulette du bucheron</t>
  </si>
  <si>
    <t>amulette du craqueleur</t>
  </si>
  <si>
    <t>vieil os de dragoeuf</t>
  </si>
  <si>
    <t>dragolyre</t>
  </si>
  <si>
    <t>edelweiss</t>
  </si>
  <si>
    <t>teinture magique verdatre</t>
  </si>
  <si>
    <t>fourrure blanche</t>
  </si>
  <si>
    <t>scalp de bwork archer</t>
  </si>
  <si>
    <t>bauxite</t>
  </si>
  <si>
    <t>fleur de bulbiflore</t>
  </si>
  <si>
    <t>écaliseur</t>
  </si>
  <si>
    <t>kouartz</t>
  </si>
  <si>
    <t>pyrute</t>
  </si>
  <si>
    <t>artefact pandawushu terre</t>
  </si>
  <si>
    <t>écaille de chef crocodaille</t>
  </si>
  <si>
    <t>kriptonite</t>
  </si>
  <si>
    <t>cristal poli</t>
  </si>
  <si>
    <t>silex</t>
  </si>
  <si>
    <t>magnésite</t>
  </si>
  <si>
    <t>artefact pandawushu air</t>
  </si>
  <si>
    <t>racine de bulbuisson</t>
  </si>
  <si>
    <t>bambou sombre</t>
  </si>
  <si>
    <t>écaille de crocodaille</t>
  </si>
  <si>
    <t>bouclier reptilien</t>
  </si>
  <si>
    <t>saphir poli</t>
  </si>
  <si>
    <t>coeur de craqueleur</t>
  </si>
  <si>
    <t>fragment de pierre pointue</t>
  </si>
  <si>
    <t>argent</t>
  </si>
  <si>
    <t>oeil de kanigrou</t>
  </si>
  <si>
    <t>fil résistant</t>
  </si>
  <si>
    <t>bout de blop griotte</t>
  </si>
  <si>
    <t>artefact pandawushu feu</t>
  </si>
  <si>
    <t>fragment d'os</t>
  </si>
  <si>
    <t>kobalite</t>
  </si>
  <si>
    <t>dent magique de cooleuvre</t>
  </si>
  <si>
    <t>racine de bulbig</t>
  </si>
  <si>
    <t>blé d'or</t>
  </si>
  <si>
    <t>ambre d'abraknyde sombre</t>
  </si>
  <si>
    <t>bois ancestral</t>
  </si>
  <si>
    <t>bois envoûté</t>
  </si>
  <si>
    <t>pousse de bulbambou</t>
  </si>
  <si>
    <t>feuille de bulbuisson</t>
  </si>
  <si>
    <t>artefact pandawushu Eau</t>
  </si>
  <si>
    <t>artefact pandawushu Air</t>
  </si>
  <si>
    <t>bambou</t>
  </si>
  <si>
    <t>Aluminite</t>
  </si>
  <si>
    <t>artefact pandawushu Terre</t>
  </si>
  <si>
    <t>artefact pandawushu Feu</t>
  </si>
  <si>
    <t xml:space="preserve">écorce magique de bulbig </t>
  </si>
  <si>
    <t>charme</t>
  </si>
  <si>
    <t>Dolomite</t>
  </si>
  <si>
    <t>poudre d'eniripsa</t>
  </si>
  <si>
    <t>pierre de saphir</t>
  </si>
  <si>
    <t>pierre de diamant</t>
  </si>
  <si>
    <t>poil de moon</t>
  </si>
  <si>
    <t>Teinture orange</t>
  </si>
  <si>
    <t>Potion d'étincelle</t>
  </si>
  <si>
    <t>Potion de flambée</t>
  </si>
  <si>
    <t>Potion d'incendie</t>
  </si>
  <si>
    <t>crafts</t>
  </si>
  <si>
    <t>Bouts d'animaux</t>
  </si>
  <si>
    <t>Oreilles</t>
  </si>
  <si>
    <t>Planche en Châtaignier</t>
  </si>
  <si>
    <t>Planche en Noyer</t>
  </si>
  <si>
    <t>Planche en Chêne</t>
  </si>
  <si>
    <t>Planche en Oliviolet</t>
  </si>
  <si>
    <t>Planche en Bombu</t>
  </si>
  <si>
    <t>Planche en Erable</t>
  </si>
  <si>
    <t>Fiole de soin</t>
  </si>
  <si>
    <t>bois de Tronknyde</t>
  </si>
  <si>
    <t>bois de Bambouto</t>
  </si>
  <si>
    <t>os de chafer</t>
  </si>
  <si>
    <t>louffeur</t>
  </si>
  <si>
    <t>amulette du sram</t>
  </si>
  <si>
    <t>bois de bambou magique</t>
  </si>
  <si>
    <t>crâne de Dragon Cochon</t>
  </si>
  <si>
    <t>anneau du mental</t>
  </si>
  <si>
    <t>ceinture de sécurité</t>
  </si>
  <si>
    <t>Potion pahoa raide</t>
  </si>
  <si>
    <t>pierre de rubis</t>
  </si>
  <si>
    <t>pierre d'émeraude</t>
  </si>
  <si>
    <t>pierre d'agathe</t>
  </si>
  <si>
    <t>Textile</t>
  </si>
  <si>
    <t>cases</t>
  </si>
  <si>
    <t>forgemagie</t>
  </si>
  <si>
    <t>Fiole de soin supérieur</t>
  </si>
  <si>
    <t>Potion de mini soin</t>
  </si>
  <si>
    <t>Potion de mini soin supérieure</t>
  </si>
  <si>
    <t>liste de recettes</t>
  </si>
  <si>
    <t>noyer</t>
  </si>
  <si>
    <t>cuivre</t>
  </si>
  <si>
    <t>kobalte</t>
  </si>
  <si>
    <t>bois de tronknyde</t>
  </si>
  <si>
    <t>ebonite</t>
  </si>
  <si>
    <t>ambre ancestrale</t>
  </si>
  <si>
    <t>ambre de bambouto</t>
  </si>
  <si>
    <t>erable</t>
  </si>
  <si>
    <t>os invisible de chafer</t>
  </si>
  <si>
    <t>oliviolet</t>
  </si>
  <si>
    <t>orme</t>
  </si>
  <si>
    <t>ivoire</t>
  </si>
  <si>
    <t>bombu</t>
  </si>
  <si>
    <t>tranche magique de tronknyde</t>
  </si>
  <si>
    <t xml:space="preserve">sang d'ogre </t>
  </si>
  <si>
    <t>gelée bleutée royale</t>
  </si>
  <si>
    <t>gelée à la menthe</t>
  </si>
  <si>
    <t>gelée à la fraise</t>
  </si>
  <si>
    <t>gelée bleutée</t>
  </si>
  <si>
    <t>fraise</t>
  </si>
  <si>
    <t>métaria rouge</t>
  </si>
  <si>
    <t>métaria triame rouge</t>
  </si>
  <si>
    <t>métaria mage rouge</t>
  </si>
  <si>
    <t>métaria triame jaune</t>
  </si>
  <si>
    <t>métaria mage jaune</t>
  </si>
  <si>
    <t>métaria verte</t>
  </si>
  <si>
    <t>métaria triame verte</t>
  </si>
  <si>
    <t>métaria mage verte</t>
  </si>
  <si>
    <t>métaria triame bleue</t>
  </si>
  <si>
    <t>métaria mage bleue</t>
  </si>
  <si>
    <t>gelées</t>
  </si>
  <si>
    <t>Ailes</t>
  </si>
  <si>
    <t>Plumes</t>
  </si>
  <si>
    <t>patte d'araknée</t>
  </si>
  <si>
    <t>Trèfle à cinq feuilles</t>
  </si>
  <si>
    <t>ratio XP/poids</t>
  </si>
  <si>
    <t>langue de pissenlit diabolique</t>
  </si>
  <si>
    <t>tige de pissenlit diabolique</t>
  </si>
  <si>
    <t>bourgeon de fourbasse</t>
  </si>
  <si>
    <t>bourgeon d'abraknyde sombre</t>
  </si>
  <si>
    <t>bourgeon d'abraknyde</t>
  </si>
  <si>
    <t>écorce d'abraknyde</t>
  </si>
  <si>
    <t>écorce d'abraknyde sombre</t>
  </si>
  <si>
    <t xml:space="preserve">écorce magique de bulbambou </t>
  </si>
  <si>
    <t>écorce magique de bulbiflore</t>
  </si>
  <si>
    <t>écorce de fourbasse</t>
  </si>
  <si>
    <t>Plante</t>
  </si>
  <si>
    <t>bière</t>
  </si>
  <si>
    <t>Pattes</t>
  </si>
  <si>
    <t>coquille de dragoeuf saphir</t>
  </si>
  <si>
    <t>coquille de dragoeuf doré</t>
  </si>
  <si>
    <t>griffe de kwak</t>
  </si>
  <si>
    <t>pétale de trukikol</t>
  </si>
  <si>
    <t>bec du kwak de vent</t>
  </si>
  <si>
    <t>bec du kwak de glace</t>
  </si>
  <si>
    <t>bec du kwak de terre</t>
  </si>
  <si>
    <t>bec de tofu</t>
  </si>
  <si>
    <t>pétale de tournesol sauvage</t>
  </si>
  <si>
    <t>bec du kwak de flamme</t>
  </si>
  <si>
    <t>bout de blop coco</t>
  </si>
  <si>
    <t>bout de blop indigo</t>
  </si>
  <si>
    <t>bout de blop reinette</t>
  </si>
  <si>
    <t>oeuf de dragoeuf noir</t>
  </si>
  <si>
    <t>oeuf de dragoeuf blanc</t>
  </si>
  <si>
    <t>oeuf de dragoeuf saphir</t>
  </si>
  <si>
    <t>oeuf de dragoeuf doré</t>
  </si>
  <si>
    <t>groin de sanglier</t>
  </si>
  <si>
    <t>testicule du mulou</t>
  </si>
  <si>
    <t>testicule magique de mulou</t>
  </si>
  <si>
    <t>fleur de pissenlit diabolique</t>
  </si>
  <si>
    <t>touffe de cheveux blancs</t>
  </si>
  <si>
    <t>Emeraude polie</t>
  </si>
  <si>
    <t>méga pierre de craqueleur</t>
  </si>
  <si>
    <t>dent en or du craqueleur</t>
  </si>
  <si>
    <t>patte d'arakné majeure</t>
  </si>
  <si>
    <t>fibre de lin</t>
  </si>
  <si>
    <t>ficelle en lin</t>
  </si>
  <si>
    <t>Agathe polie</t>
  </si>
  <si>
    <t>étoffe de maho firefoux</t>
  </si>
  <si>
    <t>graine de sésame</t>
  </si>
  <si>
    <t>cuir de boufton noir</t>
  </si>
  <si>
    <t>cuir de boufton blanc</t>
  </si>
  <si>
    <t>cuir de bouftou</t>
  </si>
  <si>
    <t>pince de crabe</t>
  </si>
  <si>
    <t>carapace</t>
  </si>
  <si>
    <t>coquille</t>
  </si>
  <si>
    <t>pic de dragodinde</t>
  </si>
  <si>
    <t>tissu pourpre</t>
  </si>
  <si>
    <t>cuir violet de bwork</t>
  </si>
  <si>
    <t>dent de wabbit</t>
  </si>
  <si>
    <t>cuir de porkass</t>
  </si>
  <si>
    <t>laine de boufton blanc</t>
  </si>
  <si>
    <t>cuir de sanglier des plaines</t>
  </si>
  <si>
    <t>estomac de prepic</t>
  </si>
  <si>
    <t>crinière de prespic</t>
  </si>
  <si>
    <t>pic de dragodinde sauvage</t>
  </si>
  <si>
    <t>Pot de kole</t>
  </si>
  <si>
    <t>kokopaille</t>
  </si>
  <si>
    <t>étoffe de sanglier des plaines</t>
  </si>
  <si>
    <t>teinture magique sombre</t>
  </si>
  <si>
    <t>corbac mort</t>
  </si>
  <si>
    <t>noix de koko</t>
  </si>
  <si>
    <t>cuir de chef de guerre bouftou</t>
  </si>
  <si>
    <t>queue de sanglier des plaines</t>
  </si>
  <si>
    <t>cuir de cochon de lait</t>
  </si>
  <si>
    <t>oeil de corbac</t>
  </si>
  <si>
    <t>pot de kole</t>
  </si>
  <si>
    <t>patte de corbac</t>
  </si>
  <si>
    <t>cuir de dragon cochon</t>
  </si>
  <si>
    <t>queue de kolerat</t>
  </si>
  <si>
    <t>coeur de brandon</t>
  </si>
  <si>
    <t>oreille de kolerat</t>
  </si>
  <si>
    <t>laine de boufton noir</t>
  </si>
  <si>
    <t>crane de chaffer</t>
  </si>
  <si>
    <t>étoffe de croc gland</t>
  </si>
  <si>
    <t>étoffe de pandikaze</t>
  </si>
  <si>
    <t>étoffe de mulou</t>
  </si>
  <si>
    <t>Œuf</t>
  </si>
  <si>
    <t>Etoffe</t>
  </si>
  <si>
    <t>laine de bouftou royal</t>
  </si>
  <si>
    <t>cuir de bouftou royal</t>
  </si>
  <si>
    <t>soulier de porkass</t>
  </si>
  <si>
    <t>cuir de Chef de guerre bouftou</t>
  </si>
  <si>
    <t>coeur d'ouginak</t>
  </si>
  <si>
    <t>tissu invisible</t>
  </si>
  <si>
    <t>oreille de kanigrou</t>
  </si>
  <si>
    <t>sang de dragon cochon</t>
  </si>
  <si>
    <t>ceinture luthuthu</t>
  </si>
  <si>
    <t>cuir de sanglier</t>
  </si>
  <si>
    <t>peau de chef crocodaille</t>
  </si>
  <si>
    <t>bandelette</t>
  </si>
  <si>
    <t>laine de Bouftou Royal</t>
  </si>
  <si>
    <t>laine de bouftou</t>
  </si>
  <si>
    <t>moustache de kolerat</t>
  </si>
  <si>
    <t>oreille de porkass</t>
  </si>
  <si>
    <t>queue de Chef de guerre bouftou</t>
  </si>
  <si>
    <t>tissu sombre</t>
  </si>
  <si>
    <t>cuir de Dragon Cochon</t>
  </si>
  <si>
    <t>queue de Croc gland</t>
  </si>
  <si>
    <t>oreille de cochon de lait</t>
  </si>
  <si>
    <t>babine d'ouginak</t>
  </si>
  <si>
    <t>selle en cuir</t>
  </si>
  <si>
    <t>scalp de mulou</t>
  </si>
  <si>
    <t>oreille de gran pa wabbit</t>
  </si>
  <si>
    <t>laine de chef de guerre bouftou</t>
  </si>
  <si>
    <t>caleçon mignon du capitaine pirate</t>
  </si>
  <si>
    <t>Bec</t>
  </si>
  <si>
    <t>boucle du chouque</t>
  </si>
  <si>
    <t>orge en sucre</t>
  </si>
  <si>
    <t>barbe du chouque</t>
  </si>
  <si>
    <t>houblon brillant</t>
  </si>
  <si>
    <t>sabot du Minotoror</t>
  </si>
  <si>
    <t>Bottes usées d'Hogmeiser</t>
  </si>
  <si>
    <t>Bottes d'Hogmeiser</t>
  </si>
  <si>
    <t>tronc de koko</t>
  </si>
  <si>
    <t>Mangeoire en If</t>
  </si>
  <si>
    <t>Potion Gheto Raide</t>
  </si>
  <si>
    <t>planche en If</t>
  </si>
  <si>
    <t>Planche en If</t>
  </si>
  <si>
    <t>Mangeoire en merisier</t>
  </si>
  <si>
    <t>Abreuvoir en bois de Kokoko</t>
  </si>
  <si>
    <t>planche en bois de Kokoko</t>
  </si>
  <si>
    <t>Abreuvoir en Chataignier</t>
  </si>
  <si>
    <t>planche en Châtaignier</t>
  </si>
  <si>
    <t>planche en Frêne</t>
  </si>
  <si>
    <t>Abreuvoir en Noyer</t>
  </si>
  <si>
    <t>planche en Noyer</t>
  </si>
  <si>
    <t>Baffeur en bois de Kokoko</t>
  </si>
  <si>
    <t>Kole</t>
  </si>
  <si>
    <t>Baffeur en Chataignier</t>
  </si>
  <si>
    <t>Baffeur en Frene</t>
  </si>
  <si>
    <t>Baffeur en Noyer</t>
  </si>
  <si>
    <t>Caresseur en Plume de piou bleu</t>
  </si>
  <si>
    <t>plume de piou bleu</t>
  </si>
  <si>
    <t>Caresseur en Plume de piou jaune</t>
  </si>
  <si>
    <t>plume de piou jaune</t>
  </si>
  <si>
    <t>Caresseur en Plume de piou rose</t>
  </si>
  <si>
    <t>plume de piou rose</t>
  </si>
  <si>
    <t>Caresseur en Plume de piou rouge</t>
  </si>
  <si>
    <t>plume de piou rouge</t>
  </si>
  <si>
    <t>Caresseur en Plume de piou vert</t>
  </si>
  <si>
    <t>plume de piou vert</t>
  </si>
  <si>
    <t>Caresseur en Plume de piou violet</t>
  </si>
  <si>
    <t>plume de piou violet</t>
  </si>
  <si>
    <t>Dragofesse en cuir de bouftion noir</t>
  </si>
  <si>
    <t>Dragofesse en cuir de bouftion blanc</t>
  </si>
  <si>
    <t>Foudroyeur en bois de Kokoko</t>
  </si>
  <si>
    <t>charbon</t>
  </si>
  <si>
    <t>Foudroyeur en Chataignier</t>
  </si>
  <si>
    <t>Foudroyeur en Frene</t>
  </si>
  <si>
    <t>Foudroyeur en Noyer</t>
  </si>
  <si>
    <t>Mangeoire en bois de Kokoko</t>
  </si>
  <si>
    <t>Mangeoire en Chataignier</t>
  </si>
  <si>
    <t>Mangeoire en Frene</t>
  </si>
  <si>
    <t>Mangeoire en Noyer</t>
  </si>
  <si>
    <t>Abreuvoir en bois de Tronknyde</t>
  </si>
  <si>
    <t>planche en bois de Tronknyde</t>
  </si>
  <si>
    <t>Abreuvoir en Bombu</t>
  </si>
  <si>
    <t>planche en Bombu</t>
  </si>
  <si>
    <t>Abreuvoir en Chene</t>
  </si>
  <si>
    <t>planche en Chêne</t>
  </si>
  <si>
    <t>Abreuvoir en Oliviolet</t>
  </si>
  <si>
    <t>planche en Oliviolet</t>
  </si>
  <si>
    <t>Baffeur en bois de Tronknyde</t>
  </si>
  <si>
    <t>racine d'abraknyde</t>
  </si>
  <si>
    <t>Baffeur en Bombu</t>
  </si>
  <si>
    <t>Baffeur en Chene</t>
  </si>
  <si>
    <t>Baffeur en Oliviolet</t>
  </si>
  <si>
    <t>Caresseur en plume de Tofu Malefique</t>
  </si>
  <si>
    <t>plume de tofu maléfique</t>
  </si>
  <si>
    <t>Dragofesse en cuir de Bouftou</t>
  </si>
  <si>
    <t>cuir de Bouftou</t>
  </si>
  <si>
    <t>Foudroyeur en bois de Tronknyde</t>
  </si>
  <si>
    <t>Foudroyeur en Bombu</t>
  </si>
  <si>
    <t>Foudroyeur en Chene</t>
  </si>
  <si>
    <t>Foudroyeur en Oliviolet</t>
  </si>
  <si>
    <t>Mangeoire en bois de Tronknyde</t>
  </si>
  <si>
    <t>Mangeoire en Bombu</t>
  </si>
  <si>
    <t>Mangeoire en Chene</t>
  </si>
  <si>
    <t>Mangeoire en Oliviolet</t>
  </si>
  <si>
    <t>Abreuvoir en Bambou</t>
  </si>
  <si>
    <t>potion de mini soin supérieure</t>
  </si>
  <si>
    <t>planche en Bambou</t>
  </si>
  <si>
    <t>Abreuvoir en bois de Bambouto</t>
  </si>
  <si>
    <t>planche en bois de Bambouto</t>
  </si>
  <si>
    <t>Abreuvoir en Erable</t>
  </si>
  <si>
    <t>planche en Erable</t>
  </si>
  <si>
    <t>Baffeur en Bambou</t>
  </si>
  <si>
    <t>racine de Bulbiflore</t>
  </si>
  <si>
    <t>Baffeur en bois de Bambouto</t>
  </si>
  <si>
    <t>Baffeur en Erable</t>
  </si>
  <si>
    <t>plume de Corbac</t>
  </si>
  <si>
    <t>Dragofesse en cuir de Chef de Guerre Bouftou</t>
  </si>
  <si>
    <t>cuir de Chef de Guerre Bouftou</t>
  </si>
  <si>
    <t>Dragofesse en cuir de Porkass</t>
  </si>
  <si>
    <t>cuir de Porkass</t>
  </si>
  <si>
    <t>Dragofesse en cuir de Sanglier</t>
  </si>
  <si>
    <t>cuir de Sanglier</t>
  </si>
  <si>
    <t>Foudroyeur en Bambou</t>
  </si>
  <si>
    <t>Foudroyeur en bois de Bambouto</t>
  </si>
  <si>
    <t>Foudroyeur en Erable</t>
  </si>
  <si>
    <t>Mangeoire en Bambou</t>
  </si>
  <si>
    <t>orge</t>
  </si>
  <si>
    <t>Mangeoire en bois de Bambouto</t>
  </si>
  <si>
    <t>Mangeoire en Erable</t>
  </si>
  <si>
    <t>Abreuvoir en If</t>
  </si>
  <si>
    <t>Abreuvoir en Merisier</t>
  </si>
  <si>
    <t>planche en merisier</t>
  </si>
  <si>
    <t>Baffeur en If</t>
  </si>
  <si>
    <t>Baffeur en merisier</t>
  </si>
  <si>
    <t>Caresseur en plume de Kwak de flamme</t>
  </si>
  <si>
    <t>plume de Kwak de flamme</t>
  </si>
  <si>
    <t>Caresseur en plume de Kwak de glace</t>
  </si>
  <si>
    <t>plume de Kwak de glace</t>
  </si>
  <si>
    <t>Caresseur en plume de Kwak de terre</t>
  </si>
  <si>
    <t>plume de Kwak de terre</t>
  </si>
  <si>
    <t>Caresseur en plume de Kwak de vent</t>
  </si>
  <si>
    <t>plume de Kwak de vent</t>
  </si>
  <si>
    <t>Dragofesse en cuir de cochon de lait</t>
  </si>
  <si>
    <t>Foudroyeur en If</t>
  </si>
  <si>
    <t>Foudroyeur en merisier</t>
  </si>
  <si>
    <t>avoine</t>
  </si>
  <si>
    <t>houblon</t>
  </si>
  <si>
    <t>Farine d'avoine</t>
  </si>
  <si>
    <t>Farine d'orge</t>
  </si>
  <si>
    <t>Farine d'orge en sucre</t>
  </si>
  <si>
    <t>Farine d'avoine aurifère</t>
  </si>
  <si>
    <t>avoine aurifère</t>
  </si>
  <si>
    <t>Farine de blé</t>
  </si>
  <si>
    <t>Farine de houblon</t>
  </si>
  <si>
    <t>Farine de houblon magique</t>
  </si>
  <si>
    <t>houblon magique</t>
  </si>
  <si>
    <t>Farine de lin</t>
  </si>
  <si>
    <t>lin</t>
  </si>
  <si>
    <t>Farine de lin magique</t>
  </si>
  <si>
    <t>lin tempête</t>
  </si>
  <si>
    <t>Farine de malt</t>
  </si>
  <si>
    <t>Farine de seigle</t>
  </si>
  <si>
    <t>Farine de seigle magique</t>
  </si>
  <si>
    <t>seigle résistant</t>
  </si>
  <si>
    <t>Farine de blé magique</t>
  </si>
  <si>
    <t>Farine blanche</t>
  </si>
  <si>
    <t>Farine bise</t>
  </si>
  <si>
    <t>Farine paysanne</t>
  </si>
  <si>
    <t>Farine complète</t>
  </si>
  <si>
    <t>Planche en Merisier</t>
  </si>
  <si>
    <t>Potion de métal liquide</t>
  </si>
  <si>
    <t>Potion de métal lourd liquide</t>
  </si>
  <si>
    <t>Potion de métal précieux liquide</t>
  </si>
  <si>
    <t>Cristal poli</t>
  </si>
  <si>
    <t>Saphir poli</t>
  </si>
  <si>
    <t>Rubis poli</t>
  </si>
  <si>
    <t>Diamant poli</t>
  </si>
  <si>
    <t>Topaze poli</t>
  </si>
  <si>
    <t>Planche en Frêne</t>
  </si>
  <si>
    <t>Aigue-marine polie</t>
  </si>
  <si>
    <t>petite ceinture forcesque</t>
  </si>
  <si>
    <t>ceinture forcesque</t>
  </si>
  <si>
    <t>grande ceinture forcesque</t>
  </si>
  <si>
    <t>imposante ceinture forcesque</t>
  </si>
  <si>
    <t>sang de vampire</t>
  </si>
  <si>
    <t>Tape doigts</t>
  </si>
  <si>
    <t>Le Matronome</t>
  </si>
  <si>
    <t>fragment de pierre polie</t>
  </si>
  <si>
    <t>Polpoulette</t>
  </si>
  <si>
    <t>poudre de perlinpainpain</t>
  </si>
  <si>
    <t>Ragnarok</t>
  </si>
  <si>
    <t>Réfacteur</t>
  </si>
  <si>
    <t>Kaiser</t>
  </si>
  <si>
    <t>Fantal</t>
  </si>
  <si>
    <t>M'Pouce</t>
  </si>
  <si>
    <t>Recolte</t>
  </si>
  <si>
    <t>Ressources alchimiste</t>
  </si>
  <si>
    <t>Ressources bucheron</t>
  </si>
  <si>
    <t>Bois</t>
  </si>
  <si>
    <t>Ressources chasseur</t>
  </si>
  <si>
    <t>Ressources mineur</t>
  </si>
  <si>
    <t>Alliages</t>
  </si>
  <si>
    <t>Ressources paysan</t>
  </si>
  <si>
    <t>Ressources pecheur</t>
  </si>
  <si>
    <t>Ressources</t>
  </si>
  <si>
    <t>Cuir de boufton noir</t>
  </si>
  <si>
    <t>Cuir de bouftou royal</t>
  </si>
  <si>
    <t>Cuir de dragon cochon</t>
  </si>
  <si>
    <t>Cuir de porkass</t>
  </si>
  <si>
    <t>Cuir de sanglier des plaines</t>
  </si>
  <si>
    <t>Cuir de sanglier</t>
  </si>
  <si>
    <t>Cuir violet de bwork</t>
  </si>
  <si>
    <t>Cuirs</t>
  </si>
  <si>
    <t>Orme</t>
  </si>
  <si>
    <t>Bois ancestral</t>
  </si>
  <si>
    <t>Bois de bambou magique</t>
  </si>
  <si>
    <t>Bois de bambouto sacré</t>
  </si>
  <si>
    <t>Bois envoûté</t>
  </si>
  <si>
    <t>Planches</t>
  </si>
  <si>
    <t>Pierre brute</t>
  </si>
  <si>
    <t>farine d'avoine aurifère</t>
  </si>
  <si>
    <t>Farines</t>
  </si>
  <si>
    <t>pierre de granit</t>
  </si>
  <si>
    <t>pierre à aiguiser</t>
  </si>
  <si>
    <t>pierre de cristal</t>
  </si>
  <si>
    <t>pierre de topaze</t>
  </si>
  <si>
    <t>pierre d'aigue-marine</t>
  </si>
  <si>
    <t>Avoine aurifère</t>
  </si>
  <si>
    <t>Bakélélite</t>
  </si>
  <si>
    <t>peau d'ours</t>
  </si>
  <si>
    <t>peau de kanigrou</t>
  </si>
  <si>
    <t>peau de larve bleue</t>
  </si>
  <si>
    <t>peau de larve orange</t>
  </si>
  <si>
    <t>peau de larve verte magique</t>
  </si>
  <si>
    <t>peau de pandule</t>
  </si>
  <si>
    <t>peau de trukikol</t>
  </si>
  <si>
    <t>peau de cooleuvre</t>
  </si>
  <si>
    <t>peau de crocodaille</t>
  </si>
  <si>
    <t>peau de gobelin</t>
  </si>
  <si>
    <t>peau de kitsou nae</t>
  </si>
  <si>
    <t>peau de kitsou nakwa</t>
  </si>
  <si>
    <t>peau de kitsou nere</t>
  </si>
  <si>
    <t>peau de kitsou nufeu</t>
  </si>
  <si>
    <t>peau de pandikaze</t>
  </si>
  <si>
    <t>Peau</t>
  </si>
  <si>
    <t>poil d'ours</t>
  </si>
  <si>
    <t>poil de Moon</t>
  </si>
  <si>
    <t>poil d'ouginak</t>
  </si>
  <si>
    <t>poil darits</t>
  </si>
  <si>
    <t>poil de Croc gland</t>
  </si>
  <si>
    <t>poil de barbe du grand pa wabbit</t>
  </si>
  <si>
    <t>poil de barbe de bwork mage</t>
  </si>
  <si>
    <t>poil de black tiwabit</t>
  </si>
  <si>
    <t>poil de grand pa wabbit</t>
  </si>
  <si>
    <t>poil de kanigrou</t>
  </si>
  <si>
    <t>poil de kitsou nere</t>
  </si>
  <si>
    <t>poil de mulou</t>
  </si>
  <si>
    <t>poil de pandikaze</t>
  </si>
  <si>
    <t>poil de sanglier</t>
  </si>
  <si>
    <t>poil de sanglier des plaines</t>
  </si>
  <si>
    <t>poil de souris</t>
  </si>
  <si>
    <t>poil de wo wabbit</t>
  </si>
  <si>
    <t>Poil</t>
  </si>
  <si>
    <t>plume de kwak de terre</t>
  </si>
  <si>
    <t>plume de kwak de glace</t>
  </si>
  <si>
    <t>plume de corbac</t>
  </si>
  <si>
    <t>Laine de bouftou</t>
  </si>
  <si>
    <t>Laine de bouftou royal</t>
  </si>
  <si>
    <t>Kouartz</t>
  </si>
  <si>
    <t>Kobalite</t>
  </si>
  <si>
    <t>Blé d'or</t>
  </si>
  <si>
    <t>Orge en sucre</t>
  </si>
  <si>
    <t>Bois de bambou sacré</t>
  </si>
  <si>
    <t>Bois de bambou doré</t>
  </si>
  <si>
    <t>topaze poli</t>
  </si>
  <si>
    <t>aigue-marine polie</t>
  </si>
  <si>
    <t>agathe polie</t>
  </si>
  <si>
    <t>emeraude polie</t>
  </si>
  <si>
    <t>Lin tempête</t>
  </si>
  <si>
    <t>os de crocodaille</t>
  </si>
  <si>
    <t>os de fantome Maho firefoux</t>
  </si>
  <si>
    <t>os de fantome léopardo</t>
  </si>
  <si>
    <t>os de fantome pandore</t>
  </si>
  <si>
    <t>os invisible du chaffer invisible</t>
  </si>
  <si>
    <t>os surprise du chaffer fantassin</t>
  </si>
  <si>
    <t>Os</t>
  </si>
  <si>
    <t>Houblon brillant</t>
  </si>
  <si>
    <t>Laine de chef de guerre bouftou</t>
  </si>
  <si>
    <t>Silicate</t>
  </si>
  <si>
    <t>Seigle résistant</t>
  </si>
  <si>
    <t>slip en cuir de porkass</t>
  </si>
  <si>
    <t>slip en cuir du chaffer lancier</t>
  </si>
  <si>
    <t>slip de bwork archer</t>
  </si>
  <si>
    <t>slip en cuir de cochon de lait</t>
  </si>
  <si>
    <t>teinture magique bleutée</t>
  </si>
  <si>
    <t>Houblon magique</t>
  </si>
  <si>
    <t>queue de chef de guerre bouftou</t>
  </si>
  <si>
    <t>queue de dragodinde sauvage</t>
  </si>
  <si>
    <t>queue de croc gland</t>
  </si>
  <si>
    <t>queue de dragon cochon</t>
  </si>
  <si>
    <t>queue de mulou</t>
  </si>
  <si>
    <t>queue de prespic</t>
  </si>
  <si>
    <t>Queues</t>
  </si>
  <si>
    <t>métaria bleue</t>
  </si>
  <si>
    <t>métaria jaune</t>
  </si>
  <si>
    <t>Laine</t>
  </si>
  <si>
    <t>potion de secousse</t>
  </si>
  <si>
    <t>potion de séisme</t>
  </si>
  <si>
    <t>dent de crocodaille</t>
  </si>
  <si>
    <t>dent de chef crocodaille</t>
  </si>
  <si>
    <t>dent en or du Craqueleur</t>
  </si>
  <si>
    <t>dent de dragodinde</t>
  </si>
  <si>
    <t>défense de dragon cochon</t>
  </si>
  <si>
    <t>fleur de chanvre</t>
  </si>
  <si>
    <t>fleur de blop reinette</t>
  </si>
  <si>
    <t>fleur de blop indigo</t>
  </si>
  <si>
    <t>fleur de blop coco</t>
  </si>
  <si>
    <t>fleur de lin</t>
  </si>
  <si>
    <t>feuille de tournesol sauvage</t>
  </si>
  <si>
    <t>feuille de fourbasse</t>
  </si>
  <si>
    <t>feuille de bulbiflore</t>
  </si>
  <si>
    <t>Fleur</t>
  </si>
  <si>
    <t>Feuille</t>
  </si>
  <si>
    <t>artefact pandawushu</t>
  </si>
  <si>
    <t>ambre d'abraknyde</t>
  </si>
  <si>
    <t>Ambres</t>
  </si>
  <si>
    <t>racine d'abraknyde sombre</t>
  </si>
  <si>
    <t>racine de fourbasse</t>
  </si>
  <si>
    <t>Ecorce</t>
  </si>
  <si>
    <t>Racine</t>
  </si>
  <si>
    <t>Pierre polie</t>
  </si>
  <si>
    <t>aile de scara rouge</t>
  </si>
  <si>
    <t>aile de scara bleu</t>
  </si>
  <si>
    <t>aile de scara blanc</t>
  </si>
  <si>
    <t>aile de dragodinde sauvage</t>
  </si>
  <si>
    <t>aile de dragodinde</t>
  </si>
  <si>
    <t>carapace de scarafeuille rouge</t>
  </si>
  <si>
    <t>carapace vide de crabe</t>
  </si>
  <si>
    <t>carapace verte vide</t>
  </si>
  <si>
    <t>carapace rouge vide</t>
  </si>
  <si>
    <t>carapace jaune vide</t>
  </si>
  <si>
    <t>carapace bleue vide</t>
  </si>
  <si>
    <t>colonne vertébrale</t>
  </si>
  <si>
    <t>Pyrute</t>
  </si>
  <si>
    <t>Rutile</t>
  </si>
  <si>
    <t>Kriptonite</t>
  </si>
  <si>
    <t>ambre de bambouto sacré</t>
  </si>
  <si>
    <t>bois de bambouto sacré</t>
  </si>
  <si>
    <t>racine magique de bambouto sacré</t>
  </si>
  <si>
    <t xml:space="preserve">Aluminite </t>
  </si>
  <si>
    <t xml:space="preserve">Ebonite </t>
  </si>
  <si>
    <t>bocal</t>
  </si>
  <si>
    <t>pierre de craqueleur</t>
  </si>
  <si>
    <t>XP actuelle</t>
  </si>
  <si>
    <t>ou</t>
  </si>
  <si>
    <t>Niveau actuel</t>
  </si>
  <si>
    <t>XP visée</t>
  </si>
  <si>
    <t>Niveau visé</t>
  </si>
  <si>
    <t>Pods occupés</t>
  </si>
  <si>
    <t>XP nécessaire</t>
  </si>
  <si>
    <t>Pods max</t>
  </si>
  <si>
    <t>Pods libres</t>
  </si>
  <si>
    <t>Ingrédient</t>
  </si>
  <si>
    <t>Quantité</t>
  </si>
  <si>
    <t>Poids</t>
  </si>
  <si>
    <t>Prix à l'unité</t>
  </si>
  <si>
    <t>Prix de revente au PNJ</t>
  </si>
  <si>
    <t>Prix</t>
  </si>
  <si>
    <t>Métier</t>
  </si>
  <si>
    <t>Bonus de récolte</t>
  </si>
  <si>
    <t>Récoltable</t>
  </si>
  <si>
    <t>Niveau</t>
  </si>
  <si>
    <t>XP</t>
  </si>
  <si>
    <t>Case</t>
  </si>
  <si>
    <t>Lvl d'obtention</t>
  </si>
  <si>
    <t>Diff lvl</t>
  </si>
  <si>
    <t>#craft</t>
  </si>
  <si>
    <t>XP/lvl</t>
  </si>
  <si>
    <t>XP cumulée</t>
  </si>
  <si>
    <t>%reussite</t>
  </si>
  <si>
    <t>#reussis</t>
  </si>
  <si>
    <t>Kamas</t>
  </si>
  <si>
    <t>Alchimiste</t>
  </si>
  <si>
    <t>Tailleur (sacs)</t>
  </si>
  <si>
    <t>Autres metiers</t>
  </si>
  <si>
    <t>Nb XP</t>
  </si>
  <si>
    <t>Lvl mini</t>
  </si>
  <si>
    <t>Lvl actuel</t>
  </si>
  <si>
    <t>Lvl final</t>
  </si>
  <si>
    <t>XP actuel</t>
  </si>
  <si>
    <t>Total crafts</t>
  </si>
  <si>
    <t>Total kamas</t>
  </si>
  <si>
    <t>Metier kamas</t>
  </si>
  <si>
    <t>Metiers</t>
  </si>
  <si>
    <t>Tailleur (coiffe/capes) et autres metiers</t>
  </si>
  <si>
    <t>XP recolte</t>
  </si>
  <si>
    <t>Debut</t>
  </si>
  <si>
    <t>Fin</t>
  </si>
  <si>
    <t>Index</t>
  </si>
  <si>
    <t>Non recolteur</t>
  </si>
  <si>
    <t>Bucheron</t>
  </si>
  <si>
    <t>Mineur</t>
  </si>
  <si>
    <t>Paysan</t>
  </si>
  <si>
    <t>Metiers template</t>
  </si>
  <si>
    <t>Cordonnier</t>
  </si>
  <si>
    <t>Bijoutier</t>
  </si>
  <si>
    <t>Liste template</t>
  </si>
  <si>
    <t>Potion raide boule</t>
  </si>
  <si>
    <t>Edelweiss</t>
  </si>
  <si>
    <t>Potion de vieillesse</t>
  </si>
  <si>
    <t>Chataigner</t>
  </si>
  <si>
    <t>Chêne</t>
  </si>
  <si>
    <t>Noyer</t>
  </si>
  <si>
    <t>Eau</t>
  </si>
  <si>
    <t>Erable</t>
  </si>
  <si>
    <t>Charme</t>
  </si>
  <si>
    <t>Bombu</t>
  </si>
  <si>
    <t>Oliviolet</t>
  </si>
  <si>
    <t>Bambou</t>
  </si>
  <si>
    <t>Bambou sombre</t>
  </si>
  <si>
    <t>Fer</t>
  </si>
  <si>
    <t>Cuivre</t>
  </si>
  <si>
    <t>Bronze</t>
  </si>
  <si>
    <t>Kobalte</t>
  </si>
  <si>
    <t>Manganèse</t>
  </si>
  <si>
    <t>Etain</t>
  </si>
  <si>
    <t>Bauxite</t>
  </si>
  <si>
    <t>Or</t>
  </si>
  <si>
    <t>Bave de bouftou</t>
  </si>
  <si>
    <t>Chanvre</t>
  </si>
  <si>
    <t>Cuir de boufton blanc</t>
  </si>
  <si>
    <t>Laine de boufton blanc</t>
  </si>
  <si>
    <t>Cuir de cochon de lait</t>
  </si>
  <si>
    <t>Cuir de chef de guerre bouftou</t>
  </si>
  <si>
    <t>Cuir de bouftou</t>
  </si>
  <si>
    <t>Laine de boufton noir</t>
  </si>
  <si>
    <t>lvl</t>
  </si>
  <si>
    <t>Fleur de lin</t>
  </si>
  <si>
    <t>Fleur de chanvre</t>
  </si>
  <si>
    <t>Feuille de menthe sauvage</t>
  </si>
  <si>
    <t>Orchydée Freyesque</t>
  </si>
  <si>
    <t>Argent</t>
  </si>
  <si>
    <t>Tailleur</t>
  </si>
  <si>
    <t>Boucher</t>
  </si>
  <si>
    <t>Boulanger</t>
  </si>
  <si>
    <t>Poissonier</t>
  </si>
  <si>
    <t>Forgeur d'épées</t>
  </si>
  <si>
    <t>Forgeur de dagues</t>
  </si>
  <si>
    <t>Forgeur de haches</t>
  </si>
  <si>
    <t>Forgeur de marteaux</t>
  </si>
  <si>
    <t>Forgeur de pelles</t>
  </si>
  <si>
    <t>Sculpteur de baguettes</t>
  </si>
  <si>
    <t>Sculpteur de batons</t>
  </si>
  <si>
    <t>Sculpteur d'arcs</t>
  </si>
  <si>
    <t>Chasseur</t>
  </si>
  <si>
    <t>Pecheur</t>
  </si>
  <si>
    <t>Frêne</t>
  </si>
  <si>
    <t>If</t>
  </si>
  <si>
    <t>Merisier</t>
  </si>
  <si>
    <t>Ebène</t>
  </si>
  <si>
    <t>Blé</t>
  </si>
  <si>
    <t>Orge</t>
  </si>
  <si>
    <t>Avoine</t>
  </si>
  <si>
    <t>Houblon</t>
  </si>
  <si>
    <t>Lin</t>
  </si>
  <si>
    <t>Malt</t>
  </si>
  <si>
    <t>Seigle</t>
  </si>
  <si>
    <t>somme</t>
  </si>
  <si>
    <t>test</t>
  </si>
  <si>
    <t>Investissement</t>
  </si>
  <si>
    <t>Ficelle en lin</t>
  </si>
  <si>
    <r>
      <t xml:space="preserve">Calculateur d'XP de métier du Moongang </t>
    </r>
    <r>
      <rPr>
        <b/>
        <sz val="10"/>
        <color indexed="62"/>
        <rFont val="Arial"/>
        <family val="2"/>
      </rPr>
      <t>http://moongang.forumactif.com/</t>
    </r>
  </si>
  <si>
    <t>Gestion des stocks</t>
  </si>
  <si>
    <t>Stock</t>
  </si>
  <si>
    <t>Cout total</t>
  </si>
  <si>
    <t>Minerai</t>
  </si>
  <si>
    <t>epis</t>
  </si>
  <si>
    <t>Ingredients</t>
  </si>
  <si>
    <t>Nombre de crafts</t>
  </si>
  <si>
    <t>Nombre de voyages</t>
  </si>
  <si>
    <t>Crafts réussis</t>
  </si>
  <si>
    <t>Besoins</t>
  </si>
  <si>
    <t>Totaux</t>
  </si>
  <si>
    <t>Pour une session</t>
  </si>
  <si>
    <t>ATTENTION : En activant cette option, toutes les valeurs calculées dans cette feuille deviennent des estimations statistiques. Remettre à jour régulierement les données au cours de la progression de l'artisan pour un suivi correct.</t>
  </si>
  <si>
    <t>Recette</t>
  </si>
  <si>
    <t>INFORMATIONS A DONNER</t>
  </si>
  <si>
    <t>RESULTATS</t>
  </si>
  <si>
    <t>Tailleur (coiffes/capes)</t>
  </si>
  <si>
    <t>recolte</t>
  </si>
  <si>
    <t>% reussite</t>
  </si>
  <si>
    <t>1. XP restante avant objectif et nombre de sessions pour l'atteindre</t>
  </si>
  <si>
    <t>2. Pods libres et quantité optimale de ressources a porter pour une session de craft.</t>
  </si>
  <si>
    <t>0</t>
  </si>
  <si>
    <t>Pour les artisants-recolteurs, cochez la case "bonus de récolte" pour comptabiliser l'XP gagnée en récoltant.</t>
  </si>
  <si>
    <t>3. Cout total des matières premières restantes.</t>
  </si>
  <si>
    <t xml:space="preserve"> (v1.7)</t>
  </si>
  <si>
    <t>1. Selectionnez votre métier.</t>
  </si>
  <si>
    <r>
      <t>2. Indiquez vos Pods</t>
    </r>
    <r>
      <rPr>
        <sz val="10"/>
        <rFont val="Arial"/>
        <family val="2"/>
      </rPr>
      <t xml:space="preserve"> (nécessaire pour le calcul d'une session)</t>
    </r>
    <r>
      <rPr>
        <b/>
        <sz val="10"/>
        <rFont val="Arial"/>
        <family val="2"/>
      </rPr>
      <t>.</t>
    </r>
  </si>
  <si>
    <r>
      <t>4. Selectionnez votre recette d'XP</t>
    </r>
    <r>
      <rPr>
        <b/>
        <sz val="10"/>
        <rFont val="Arial"/>
        <family val="2"/>
      </rPr>
      <t>.</t>
    </r>
  </si>
  <si>
    <t>Magnésite</t>
  </si>
  <si>
    <t>Ebonite</t>
  </si>
  <si>
    <r>
      <t xml:space="preserve">3. Indiquez votre niveau actuel OU votre XP actuelle </t>
    </r>
    <r>
      <rPr>
        <sz val="10"/>
        <rFont val="Arial"/>
        <family val="0"/>
      </rPr>
      <t xml:space="preserve">(positionnez '"XP actuelle" à 0 pour utiliser "niveau actuel"), ainsi que </t>
    </r>
    <r>
      <rPr>
        <b/>
        <sz val="10"/>
        <rFont val="Arial"/>
        <family val="2"/>
      </rPr>
      <t>le niveau à atteindre OU l'XP à atteindre</t>
    </r>
    <r>
      <rPr>
        <sz val="10"/>
        <rFont val="Arial"/>
        <family val="0"/>
      </rPr>
      <t xml:space="preserve"> (positionnez '"XP visée" à 0 pour utiliser "niveau visé")</t>
    </r>
    <r>
      <rPr>
        <b/>
        <sz val="10"/>
        <rFont val="Arial"/>
        <family val="2"/>
      </rPr>
      <t>.</t>
    </r>
    <r>
      <rPr>
        <sz val="10"/>
        <color indexed="12"/>
        <rFont val="Arial"/>
        <family val="2"/>
      </rPr>
      <t xml:space="preserve"> L'XP pour chaque chaque métier est mémorisée à part.</t>
    </r>
  </si>
  <si>
    <r>
      <t xml:space="preserve">5. Indiquez vos stocks disponibles et l'évaluation de leur prix. </t>
    </r>
    <r>
      <rPr>
        <sz val="10"/>
        <color indexed="12"/>
        <rFont val="Arial"/>
        <family val="2"/>
      </rPr>
      <t>Les stocks sont mémorisés et peuvent être utilisés pour toutes les recettes.</t>
    </r>
  </si>
  <si>
    <t>Bricoleur</t>
  </si>
  <si>
    <t>Caresseur en plume de Tofu</t>
  </si>
  <si>
    <t>Caresseur en plume de Corbac</t>
  </si>
  <si>
    <t>plume de tofu</t>
  </si>
  <si>
    <t>eau</t>
  </si>
  <si>
    <t>aile de moskito</t>
  </si>
  <si>
    <t>peau de larve verte</t>
  </si>
  <si>
    <t>Fiole à éléments</t>
  </si>
  <si>
    <t>potion de vieillesse</t>
  </si>
  <si>
    <t>Potion de rappel</t>
  </si>
  <si>
    <t>potion de mini soin</t>
  </si>
  <si>
    <t>fiole de soin</t>
  </si>
  <si>
    <t>tube</t>
  </si>
  <si>
    <t>grande fiole</t>
  </si>
  <si>
    <t>Recettes</t>
  </si>
  <si>
    <t>farine de blé</t>
  </si>
  <si>
    <t>farine de lin</t>
  </si>
  <si>
    <t>farine de lin magique</t>
  </si>
  <si>
    <t>farine d'orge en sucre</t>
  </si>
  <si>
    <t>levure de boulanger</t>
  </si>
  <si>
    <t>farine de blé magique</t>
  </si>
  <si>
    <t>Petite ceinture forcesque</t>
  </si>
  <si>
    <t>Ceinture forcesque</t>
  </si>
  <si>
    <t>Grande ceinture forcesque</t>
  </si>
  <si>
    <t>Imposante ceinture forcesque</t>
  </si>
  <si>
    <t>Puissant baton feuillu</t>
  </si>
  <si>
    <t>Baton feuillu</t>
  </si>
  <si>
    <t>Puissant baton de boisaille</t>
  </si>
  <si>
    <t>Baton de boisaille</t>
  </si>
  <si>
    <t>Petit anneau magique</t>
  </si>
  <si>
    <t>Grand marteau outar</t>
  </si>
  <si>
    <r>
      <t xml:space="preserve">Entrez ici vos stocks de matieres premières. Vous pouvez aussi utiliser la page précédente pour les remplir au fur et a mesure de vos besoins en selectionnant une recette particulière. Les valeurs sont : </t>
    </r>
    <r>
      <rPr>
        <b/>
        <sz val="10"/>
        <color indexed="62"/>
        <rFont val="Arial"/>
        <family val="2"/>
      </rPr>
      <t>quantité en stock, prix estimé, poids</t>
    </r>
  </si>
  <si>
    <t>Liste des recettes. A modifier à vos risques et périls.</t>
  </si>
  <si>
    <t>Alliance d'Elya Wood</t>
  </si>
  <si>
    <t>Talisman d'Elya Wood</t>
  </si>
  <si>
    <t>Amulette du Badoul</t>
  </si>
  <si>
    <t>pièce du trésor Badoul</t>
  </si>
  <si>
    <t>Pas de recette</t>
  </si>
  <si>
    <t>(en bleu ciel)</t>
  </si>
  <si>
    <t>Pas de sous ingrédients</t>
  </si>
  <si>
    <t>Présent dans la recette de</t>
  </si>
  <si>
    <t>Quantité totale nécéssaire</t>
  </si>
  <si>
    <t>5. Quantité des sous-ingredients pour les ingrédients qui sont eux meme une recette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</si>
</sst>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&quot; Kamas &quot;;#,###&quot; Kamas (bénéfices) 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#&quot; Kamas &quot;"/>
    <numFmt numFmtId="170" formatCode="#,###&quot; K&quot;"/>
    <numFmt numFmtId="171" formatCode="#,###&quot; K &quot;;#,###&quot; K (bénéfices) &quot;"/>
    <numFmt numFmtId="172" formatCode="#,###&quot; K&quot;;#,###&quot; K&quot;;#,###&quot; K&quot;"/>
    <numFmt numFmtId="173" formatCode="#,###&quot; K&quot;;#,###&quot; K&quot;;&quot;0 K&quot;"/>
  </numFmts>
  <fonts count="1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0"/>
    </font>
    <font>
      <sz val="6"/>
      <name val="Arial"/>
      <family val="0"/>
    </font>
    <font>
      <b/>
      <sz val="12"/>
      <name val="Arial"/>
      <family val="2"/>
    </font>
    <font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2"/>
      <name val="Arial"/>
      <family val="0"/>
    </font>
    <font>
      <sz val="10"/>
      <color indexed="2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2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0" fillId="3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left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" fontId="0" fillId="5" borderId="7" xfId="0" applyNumberFormat="1" applyFont="1" applyFill="1" applyBorder="1" applyAlignment="1" applyProtection="1">
      <alignment horizontal="center"/>
      <protection/>
    </xf>
    <xf numFmtId="3" fontId="0" fillId="5" borderId="8" xfId="0" applyNumberFormat="1" applyFont="1" applyFill="1" applyBorder="1" applyAlignment="1" applyProtection="1">
      <alignment horizontal="center"/>
      <protection/>
    </xf>
    <xf numFmtId="3" fontId="0" fillId="5" borderId="9" xfId="0" applyNumberFormat="1" applyFont="1" applyFill="1" applyBorder="1" applyAlignment="1" applyProtection="1">
      <alignment horizontal="center"/>
      <protection/>
    </xf>
    <xf numFmtId="3" fontId="0" fillId="5" borderId="10" xfId="0" applyNumberFormat="1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/>
      <protection/>
    </xf>
    <xf numFmtId="3" fontId="0" fillId="5" borderId="12" xfId="0" applyNumberFormat="1" applyFont="1" applyFill="1" applyBorder="1" applyAlignment="1" applyProtection="1">
      <alignment horizontal="center"/>
      <protection/>
    </xf>
    <xf numFmtId="3" fontId="0" fillId="2" borderId="13" xfId="0" applyNumberFormat="1" applyFont="1" applyFill="1" applyBorder="1" applyAlignment="1" applyProtection="1">
      <alignment/>
      <protection locked="0"/>
    </xf>
    <xf numFmtId="3" fontId="0" fillId="2" borderId="14" xfId="0" applyNumberFormat="1" applyFont="1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top"/>
      <protection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3" borderId="0" xfId="0" applyNumberFormat="1" applyFill="1" applyBorder="1" applyAlignment="1">
      <alignment/>
    </xf>
    <xf numFmtId="0" fontId="0" fillId="5" borderId="17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4" borderId="2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4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5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/>
      <protection/>
    </xf>
    <xf numFmtId="0" fontId="11" fillId="6" borderId="0" xfId="0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25" xfId="0" applyFont="1" applyFill="1" applyBorder="1" applyAlignment="1" applyProtection="1">
      <alignment horizontal="center"/>
      <protection/>
    </xf>
    <xf numFmtId="0" fontId="1" fillId="4" borderId="26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left" vertical="top" wrapText="1"/>
      <protection/>
    </xf>
    <xf numFmtId="0" fontId="1" fillId="4" borderId="20" xfId="0" applyFont="1" applyFill="1" applyBorder="1" applyAlignment="1" applyProtection="1">
      <alignment horizontal="center"/>
      <protection/>
    </xf>
    <xf numFmtId="0" fontId="1" fillId="4" borderId="27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center"/>
      <protection/>
    </xf>
    <xf numFmtId="3" fontId="0" fillId="5" borderId="29" xfId="0" applyNumberFormat="1" applyFont="1" applyFill="1" applyBorder="1" applyAlignment="1" applyProtection="1">
      <alignment horizontal="center"/>
      <protection/>
    </xf>
    <xf numFmtId="3" fontId="0" fillId="5" borderId="30" xfId="0" applyNumberFormat="1" applyFont="1" applyFill="1" applyBorder="1" applyAlignment="1" applyProtection="1">
      <alignment horizontal="center"/>
      <protection/>
    </xf>
    <xf numFmtId="3" fontId="0" fillId="5" borderId="31" xfId="0" applyNumberFormat="1" applyFont="1" applyFill="1" applyBorder="1" applyAlignment="1" applyProtection="1">
      <alignment horizontal="center"/>
      <protection/>
    </xf>
    <xf numFmtId="3" fontId="0" fillId="5" borderId="32" xfId="0" applyNumberFormat="1" applyFont="1" applyFill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/>
      <protection/>
    </xf>
    <xf numFmtId="3" fontId="0" fillId="5" borderId="34" xfId="0" applyNumberFormat="1" applyFont="1" applyFill="1" applyBorder="1" applyAlignment="1" applyProtection="1">
      <alignment horizontal="center"/>
      <protection/>
    </xf>
    <xf numFmtId="3" fontId="0" fillId="5" borderId="35" xfId="0" applyNumberFormat="1" applyFont="1" applyFill="1" applyBorder="1" applyAlignment="1" applyProtection="1">
      <alignment horizontal="center"/>
      <protection/>
    </xf>
    <xf numFmtId="3" fontId="0" fillId="5" borderId="36" xfId="0" applyNumberFormat="1" applyFont="1" applyFill="1" applyBorder="1" applyAlignment="1" applyProtection="1">
      <alignment horizontal="center"/>
      <protection/>
    </xf>
    <xf numFmtId="3" fontId="0" fillId="5" borderId="37" xfId="0" applyNumberFormat="1" applyFont="1" applyFill="1" applyBorder="1" applyAlignment="1" applyProtection="1">
      <alignment horizontal="center"/>
      <protection/>
    </xf>
    <xf numFmtId="0" fontId="7" fillId="6" borderId="38" xfId="0" applyFont="1" applyFill="1" applyBorder="1" applyAlignment="1" applyProtection="1">
      <alignment horizontal="center" vertical="top" wrapText="1"/>
      <protection/>
    </xf>
    <xf numFmtId="0" fontId="7" fillId="6" borderId="26" xfId="0" applyFont="1" applyFill="1" applyBorder="1" applyAlignment="1" applyProtection="1">
      <alignment horizontal="center" vertical="top" wrapText="1"/>
      <protection/>
    </xf>
    <xf numFmtId="0" fontId="7" fillId="6" borderId="5" xfId="0" applyFont="1" applyFill="1" applyBorder="1" applyAlignment="1" applyProtection="1">
      <alignment horizontal="center" vertical="top" wrapText="1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 vertical="top" wrapText="1"/>
      <protection/>
    </xf>
    <xf numFmtId="0" fontId="3" fillId="7" borderId="0" xfId="0" applyFont="1" applyFill="1" applyBorder="1" applyAlignment="1" applyProtection="1">
      <alignment horizontal="left" vertical="top" wrapText="1"/>
      <protection/>
    </xf>
    <xf numFmtId="0" fontId="3" fillId="6" borderId="0" xfId="0" applyFont="1" applyFill="1" applyBorder="1" applyAlignment="1" applyProtection="1">
      <alignment horizontal="left" vertical="top" wrapText="1"/>
      <protection/>
    </xf>
    <xf numFmtId="0" fontId="11" fillId="7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" fillId="4" borderId="39" xfId="0" applyFont="1" applyFill="1" applyBorder="1" applyAlignment="1" applyProtection="1">
      <alignment horizontal="center"/>
      <protection/>
    </xf>
    <xf numFmtId="0" fontId="1" fillId="4" borderId="40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41" xfId="0" applyFont="1" applyFill="1" applyBorder="1" applyAlignment="1" applyProtection="1">
      <alignment horizontal="center"/>
      <protection/>
    </xf>
    <xf numFmtId="0" fontId="1" fillId="4" borderId="42" xfId="0" applyFont="1" applyFill="1" applyBorder="1" applyAlignment="1" applyProtection="1">
      <alignment horizontal="center"/>
      <protection/>
    </xf>
    <xf numFmtId="0" fontId="1" fillId="4" borderId="43" xfId="0" applyFont="1" applyFill="1" applyBorder="1" applyAlignment="1" applyProtection="1">
      <alignment horizontal="center"/>
      <protection/>
    </xf>
    <xf numFmtId="3" fontId="0" fillId="5" borderId="38" xfId="0" applyNumberFormat="1" applyFont="1" applyFill="1" applyBorder="1" applyAlignment="1" applyProtection="1">
      <alignment horizontal="center"/>
      <protection/>
    </xf>
    <xf numFmtId="3" fontId="0" fillId="5" borderId="26" xfId="0" applyNumberFormat="1" applyFont="1" applyFill="1" applyBorder="1" applyAlignment="1" applyProtection="1">
      <alignment horizontal="center"/>
      <protection/>
    </xf>
    <xf numFmtId="3" fontId="0" fillId="5" borderId="5" xfId="0" applyNumberFormat="1" applyFont="1" applyFill="1" applyBorder="1" applyAlignment="1" applyProtection="1">
      <alignment horizontal="center"/>
      <protection/>
    </xf>
    <xf numFmtId="3" fontId="0" fillId="5" borderId="38" xfId="0" applyNumberFormat="1" applyFill="1" applyBorder="1" applyAlignment="1" applyProtection="1">
      <alignment horizontal="center"/>
      <protection/>
    </xf>
    <xf numFmtId="3" fontId="0" fillId="5" borderId="26" xfId="0" applyNumberFormat="1" applyFont="1" applyFill="1" applyBorder="1" applyAlignment="1" applyProtection="1">
      <alignment horizontal="center"/>
      <protection/>
    </xf>
    <xf numFmtId="3" fontId="0" fillId="5" borderId="5" xfId="0" applyNumberFormat="1" applyFont="1" applyFill="1" applyBorder="1" applyAlignment="1" applyProtection="1">
      <alignment horizontal="center"/>
      <protection/>
    </xf>
    <xf numFmtId="3" fontId="3" fillId="5" borderId="38" xfId="0" applyNumberFormat="1" applyFon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3" fillId="5" borderId="5" xfId="0" applyNumberFormat="1" applyFont="1" applyFill="1" applyBorder="1" applyAlignment="1" applyProtection="1">
      <alignment horizontal="center"/>
      <protection/>
    </xf>
    <xf numFmtId="3" fontId="0" fillId="5" borderId="38" xfId="0" applyNumberFormat="1" applyFont="1" applyFill="1" applyBorder="1" applyAlignment="1" applyProtection="1">
      <alignment horizontal="center"/>
      <protection/>
    </xf>
    <xf numFmtId="0" fontId="12" fillId="6" borderId="44" xfId="0" applyFont="1" applyFill="1" applyBorder="1" applyAlignment="1" applyProtection="1">
      <alignment horizontal="center" vertical="center" wrapText="1"/>
      <protection/>
    </xf>
    <xf numFmtId="0" fontId="12" fillId="6" borderId="45" xfId="0" applyFont="1" applyFill="1" applyBorder="1" applyAlignment="1" applyProtection="1">
      <alignment horizontal="center" vertical="center" wrapText="1"/>
      <protection/>
    </xf>
    <xf numFmtId="0" fontId="12" fillId="6" borderId="46" xfId="0" applyFont="1" applyFill="1" applyBorder="1" applyAlignment="1" applyProtection="1">
      <alignment horizontal="center" vertical="center" wrapText="1"/>
      <protection/>
    </xf>
    <xf numFmtId="0" fontId="12" fillId="6" borderId="47" xfId="0" applyFont="1" applyFill="1" applyBorder="1" applyAlignment="1" applyProtection="1">
      <alignment horizontal="center" vertical="center" wrapText="1"/>
      <protection/>
    </xf>
    <xf numFmtId="0" fontId="12" fillId="6" borderId="29" xfId="0" applyFont="1" applyFill="1" applyBorder="1" applyAlignment="1" applyProtection="1">
      <alignment horizontal="center"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8" fillId="6" borderId="38" xfId="0" applyFont="1" applyFill="1" applyBorder="1" applyAlignment="1" applyProtection="1">
      <alignment horizontal="center" vertical="center" wrapText="1"/>
      <protection/>
    </xf>
    <xf numFmtId="0" fontId="8" fillId="6" borderId="26" xfId="0" applyFont="1" applyFill="1" applyBorder="1" applyAlignment="1" applyProtection="1">
      <alignment horizontal="center" vertical="center" wrapText="1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2" fillId="6" borderId="48" xfId="0" applyFont="1" applyFill="1" applyBorder="1" applyAlignment="1" applyProtection="1">
      <alignment horizontal="center" vertical="center" wrapText="1"/>
      <protection/>
    </xf>
    <xf numFmtId="0" fontId="12" fillId="6" borderId="0" xfId="0" applyFont="1" applyFill="1" applyBorder="1" applyAlignment="1" applyProtection="1">
      <alignment horizontal="center" vertical="center" wrapText="1"/>
      <protection/>
    </xf>
    <xf numFmtId="0" fontId="12" fillId="6" borderId="49" xfId="0" applyFont="1" applyFill="1" applyBorder="1" applyAlignment="1" applyProtection="1">
      <alignment horizontal="center" vertical="center" wrapText="1"/>
      <protection/>
    </xf>
    <xf numFmtId="3" fontId="0" fillId="2" borderId="50" xfId="0" applyNumberFormat="1" applyFont="1" applyFill="1" applyBorder="1" applyAlignment="1" applyProtection="1">
      <alignment horizontal="right"/>
      <protection locked="0"/>
    </xf>
    <xf numFmtId="3" fontId="0" fillId="2" borderId="50" xfId="0" applyNumberFormat="1" applyFont="1" applyFill="1" applyBorder="1" applyAlignment="1" applyProtection="1">
      <alignment horizontal="right" vertical="center"/>
      <protection locked="0"/>
    </xf>
    <xf numFmtId="0" fontId="1" fillId="4" borderId="51" xfId="0" applyFont="1" applyFill="1" applyBorder="1" applyAlignment="1" applyProtection="1">
      <alignment horizontal="center"/>
      <protection/>
    </xf>
    <xf numFmtId="0" fontId="1" fillId="4" borderId="52" xfId="0" applyFont="1" applyFill="1" applyBorder="1" applyAlignment="1" applyProtection="1">
      <alignment horizontal="center"/>
      <protection/>
    </xf>
    <xf numFmtId="0" fontId="1" fillId="4" borderId="52" xfId="0" applyFont="1" applyFill="1" applyBorder="1" applyAlignment="1" applyProtection="1">
      <alignment horizontal="center"/>
      <protection/>
    </xf>
    <xf numFmtId="0" fontId="1" fillId="4" borderId="53" xfId="0" applyFont="1" applyFill="1" applyBorder="1" applyAlignment="1" applyProtection="1">
      <alignment horizontal="center"/>
      <protection/>
    </xf>
    <xf numFmtId="0" fontId="1" fillId="4" borderId="54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3" fontId="0" fillId="2" borderId="55" xfId="0" applyNumberFormat="1" applyFill="1" applyBorder="1" applyAlignment="1" applyProtection="1">
      <alignment horizontal="right"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0" fontId="0" fillId="5" borderId="57" xfId="0" applyFont="1" applyFill="1" applyBorder="1" applyAlignment="1" applyProtection="1">
      <alignment/>
      <protection/>
    </xf>
    <xf numFmtId="3" fontId="0" fillId="2" borderId="58" xfId="0" applyNumberFormat="1" applyFont="1" applyFill="1" applyBorder="1" applyAlignment="1" applyProtection="1">
      <alignment/>
      <protection locked="0"/>
    </xf>
    <xf numFmtId="3" fontId="0" fillId="2" borderId="58" xfId="0" applyNumberFormat="1" applyFont="1" applyFill="1" applyBorder="1" applyAlignment="1" applyProtection="1">
      <alignment vertical="center"/>
      <protection locked="0"/>
    </xf>
    <xf numFmtId="3" fontId="0" fillId="8" borderId="59" xfId="0" applyNumberFormat="1" applyFont="1" applyFill="1" applyBorder="1" applyAlignment="1" applyProtection="1">
      <alignment horizontal="right"/>
      <protection locked="0"/>
    </xf>
    <xf numFmtId="3" fontId="0" fillId="8" borderId="60" xfId="0" applyNumberFormat="1" applyFont="1" applyFill="1" applyBorder="1" applyAlignment="1" applyProtection="1">
      <alignment/>
      <protection locked="0"/>
    </xf>
    <xf numFmtId="3" fontId="0" fillId="8" borderId="61" xfId="0" applyNumberFormat="1" applyFont="1" applyFill="1" applyBorder="1" applyAlignment="1" applyProtection="1">
      <alignment/>
      <protection locked="0"/>
    </xf>
    <xf numFmtId="173" fontId="0" fillId="5" borderId="12" xfId="0" applyNumberFormat="1" applyFont="1" applyFill="1" applyBorder="1" applyAlignment="1" applyProtection="1">
      <alignment horizontal="center"/>
      <protection/>
    </xf>
    <xf numFmtId="173" fontId="0" fillId="5" borderId="12" xfId="0" applyNumberFormat="1" applyFont="1" applyFill="1" applyBorder="1" applyAlignment="1" applyProtection="1">
      <alignment horizontal="center"/>
      <protection/>
    </xf>
    <xf numFmtId="0" fontId="15" fillId="9" borderId="62" xfId="0" applyFont="1" applyFill="1" applyBorder="1" applyAlignment="1" applyProtection="1">
      <alignment horizontal="center"/>
      <protection/>
    </xf>
    <xf numFmtId="0" fontId="15" fillId="9" borderId="25" xfId="0" applyFont="1" applyFill="1" applyBorder="1" applyAlignment="1" applyProtection="1">
      <alignment horizontal="center" vertical="center"/>
      <protection/>
    </xf>
    <xf numFmtId="3" fontId="0" fillId="10" borderId="63" xfId="0" applyNumberFormat="1" applyFont="1" applyFill="1" applyBorder="1" applyAlignment="1" applyProtection="1">
      <alignment horizontal="center"/>
      <protection/>
    </xf>
    <xf numFmtId="3" fontId="0" fillId="10" borderId="64" xfId="0" applyNumberFormat="1" applyFont="1" applyFill="1" applyBorder="1" applyAlignment="1" applyProtection="1">
      <alignment horizontal="center"/>
      <protection/>
    </xf>
    <xf numFmtId="3" fontId="0" fillId="10" borderId="65" xfId="0" applyNumberFormat="1" applyFont="1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/>
      <protection/>
    </xf>
    <xf numFmtId="0" fontId="0" fillId="5" borderId="66" xfId="0" applyFont="1" applyFill="1" applyBorder="1" applyAlignment="1" applyProtection="1">
      <alignment/>
      <protection/>
    </xf>
    <xf numFmtId="0" fontId="0" fillId="5" borderId="37" xfId="0" applyFont="1" applyFill="1" applyBorder="1" applyAlignment="1" applyProtection="1">
      <alignment horizontal="center"/>
      <protection/>
    </xf>
    <xf numFmtId="3" fontId="0" fillId="8" borderId="37" xfId="0" applyNumberFormat="1" applyFont="1" applyFill="1" applyBorder="1" applyAlignment="1" applyProtection="1">
      <alignment horizontal="center"/>
      <protection locked="0"/>
    </xf>
    <xf numFmtId="0" fontId="0" fillId="5" borderId="32" xfId="0" applyFont="1" applyFill="1" applyBorder="1" applyAlignment="1" applyProtection="1">
      <alignment horizontal="center"/>
      <protection/>
    </xf>
    <xf numFmtId="3" fontId="0" fillId="8" borderId="32" xfId="0" applyNumberFormat="1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center"/>
      <protection/>
    </xf>
    <xf numFmtId="3" fontId="0" fillId="8" borderId="3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0" fillId="11" borderId="24" xfId="0" applyFill="1" applyBorder="1" applyAlignment="1" applyProtection="1">
      <alignment/>
      <protection/>
    </xf>
    <xf numFmtId="0" fontId="16" fillId="12" borderId="0" xfId="0" applyFont="1" applyFill="1" applyAlignment="1" applyProtection="1">
      <alignment horizontal="left" vertical="center" wrapText="1"/>
      <protection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1" fillId="4" borderId="67" xfId="0" applyFont="1" applyFill="1" applyBorder="1" applyAlignment="1" applyProtection="1">
      <alignment horizontal="center"/>
      <protection/>
    </xf>
    <xf numFmtId="0" fontId="1" fillId="4" borderId="68" xfId="0" applyFont="1" applyFill="1" applyBorder="1" applyAlignment="1" applyProtection="1">
      <alignment horizontal="center"/>
      <protection/>
    </xf>
    <xf numFmtId="0" fontId="1" fillId="4" borderId="69" xfId="0" applyFont="1" applyFill="1" applyBorder="1" applyAlignment="1" applyProtection="1">
      <alignment horizontal="center"/>
      <protection/>
    </xf>
    <xf numFmtId="0" fontId="0" fillId="14" borderId="70" xfId="0" applyFont="1" applyFill="1" applyBorder="1" applyAlignment="1">
      <alignment horizontal="center"/>
    </xf>
    <xf numFmtId="0" fontId="0" fillId="14" borderId="71" xfId="0" applyFont="1" applyFill="1" applyBorder="1" applyAlignment="1">
      <alignment horizontal="center"/>
    </xf>
    <xf numFmtId="0" fontId="0" fillId="14" borderId="7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5" borderId="57" xfId="0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11</xdr:row>
      <xdr:rowOff>19050</xdr:rowOff>
    </xdr:from>
    <xdr:to>
      <xdr:col>5</xdr:col>
      <xdr:colOff>1133475</xdr:colOff>
      <xdr:row>12</xdr:row>
      <xdr:rowOff>0</xdr:rowOff>
    </xdr:to>
    <xdr:pic>
      <xdr:nvPicPr>
        <xdr:cNvPr id="1" name="Sto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1240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13</xdr:row>
      <xdr:rowOff>19050</xdr:rowOff>
    </xdr:from>
    <xdr:to>
      <xdr:col>5</xdr:col>
      <xdr:colOff>1133475</xdr:colOff>
      <xdr:row>14</xdr:row>
      <xdr:rowOff>0</xdr:rowOff>
    </xdr:to>
    <xdr:pic>
      <xdr:nvPicPr>
        <xdr:cNvPr id="2" name="Stoc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5050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14</xdr:row>
      <xdr:rowOff>19050</xdr:rowOff>
    </xdr:from>
    <xdr:to>
      <xdr:col>5</xdr:col>
      <xdr:colOff>1133475</xdr:colOff>
      <xdr:row>15</xdr:row>
      <xdr:rowOff>0</xdr:rowOff>
    </xdr:to>
    <xdr:pic>
      <xdr:nvPicPr>
        <xdr:cNvPr id="3" name="Stoc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6955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15</xdr:row>
      <xdr:rowOff>19050</xdr:rowOff>
    </xdr:from>
    <xdr:to>
      <xdr:col>5</xdr:col>
      <xdr:colOff>1133475</xdr:colOff>
      <xdr:row>16</xdr:row>
      <xdr:rowOff>0</xdr:rowOff>
    </xdr:to>
    <xdr:pic>
      <xdr:nvPicPr>
        <xdr:cNvPr id="4" name="Stoc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8860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16</xdr:row>
      <xdr:rowOff>19050</xdr:rowOff>
    </xdr:from>
    <xdr:to>
      <xdr:col>5</xdr:col>
      <xdr:colOff>1133475</xdr:colOff>
      <xdr:row>17</xdr:row>
      <xdr:rowOff>0</xdr:rowOff>
    </xdr:to>
    <xdr:pic>
      <xdr:nvPicPr>
        <xdr:cNvPr id="5" name="Stoc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0765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17</xdr:row>
      <xdr:rowOff>19050</xdr:rowOff>
    </xdr:from>
    <xdr:to>
      <xdr:col>5</xdr:col>
      <xdr:colOff>1133475</xdr:colOff>
      <xdr:row>18</xdr:row>
      <xdr:rowOff>0</xdr:rowOff>
    </xdr:to>
    <xdr:pic>
      <xdr:nvPicPr>
        <xdr:cNvPr id="6" name="Stoc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670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9525</xdr:colOff>
      <xdr:row>12</xdr:row>
      <xdr:rowOff>19050</xdr:rowOff>
    </xdr:from>
    <xdr:to>
      <xdr:col>5</xdr:col>
      <xdr:colOff>1133475</xdr:colOff>
      <xdr:row>13</xdr:row>
      <xdr:rowOff>0</xdr:rowOff>
    </xdr:to>
    <xdr:pic>
      <xdr:nvPicPr>
        <xdr:cNvPr id="7" name="Stoc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314575"/>
          <a:ext cx="1123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11</xdr:row>
      <xdr:rowOff>19050</xdr:rowOff>
    </xdr:from>
    <xdr:to>
      <xdr:col>6</xdr:col>
      <xdr:colOff>1381125</xdr:colOff>
      <xdr:row>12</xdr:row>
      <xdr:rowOff>0</xdr:rowOff>
    </xdr:to>
    <xdr:pic>
      <xdr:nvPicPr>
        <xdr:cNvPr id="8" name="Pri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1240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13</xdr:row>
      <xdr:rowOff>19050</xdr:rowOff>
    </xdr:from>
    <xdr:to>
      <xdr:col>6</xdr:col>
      <xdr:colOff>1381125</xdr:colOff>
      <xdr:row>14</xdr:row>
      <xdr:rowOff>0</xdr:rowOff>
    </xdr:to>
    <xdr:pic>
      <xdr:nvPicPr>
        <xdr:cNvPr id="9" name="Pri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5050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14</xdr:row>
      <xdr:rowOff>19050</xdr:rowOff>
    </xdr:from>
    <xdr:to>
      <xdr:col>6</xdr:col>
      <xdr:colOff>1381125</xdr:colOff>
      <xdr:row>15</xdr:row>
      <xdr:rowOff>0</xdr:rowOff>
    </xdr:to>
    <xdr:pic>
      <xdr:nvPicPr>
        <xdr:cNvPr id="10" name="Pri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6955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15</xdr:row>
      <xdr:rowOff>19050</xdr:rowOff>
    </xdr:from>
    <xdr:to>
      <xdr:col>6</xdr:col>
      <xdr:colOff>1381125</xdr:colOff>
      <xdr:row>16</xdr:row>
      <xdr:rowOff>0</xdr:rowOff>
    </xdr:to>
    <xdr:pic>
      <xdr:nvPicPr>
        <xdr:cNvPr id="11" name="Pri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8860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16</xdr:row>
      <xdr:rowOff>19050</xdr:rowOff>
    </xdr:from>
    <xdr:to>
      <xdr:col>6</xdr:col>
      <xdr:colOff>1381125</xdr:colOff>
      <xdr:row>17</xdr:row>
      <xdr:rowOff>0</xdr:rowOff>
    </xdr:to>
    <xdr:pic>
      <xdr:nvPicPr>
        <xdr:cNvPr id="12" name="Pri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0765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17</xdr:row>
      <xdr:rowOff>19050</xdr:rowOff>
    </xdr:from>
    <xdr:to>
      <xdr:col>6</xdr:col>
      <xdr:colOff>1381125</xdr:colOff>
      <xdr:row>18</xdr:row>
      <xdr:rowOff>0</xdr:rowOff>
    </xdr:to>
    <xdr:pic>
      <xdr:nvPicPr>
        <xdr:cNvPr id="13" name="Pri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26707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12</xdr:row>
      <xdr:rowOff>9525</xdr:rowOff>
    </xdr:from>
    <xdr:to>
      <xdr:col>6</xdr:col>
      <xdr:colOff>1381125</xdr:colOff>
      <xdr:row>12</xdr:row>
      <xdr:rowOff>180975</xdr:rowOff>
    </xdr:to>
    <xdr:pic>
      <xdr:nvPicPr>
        <xdr:cNvPr id="14" name="Pri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305050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28575</xdr:rowOff>
    </xdr:from>
    <xdr:to>
      <xdr:col>2</xdr:col>
      <xdr:colOff>876300</xdr:colOff>
      <xdr:row>4</xdr:row>
      <xdr:rowOff>161925</xdr:rowOff>
    </xdr:to>
    <xdr:pic>
      <xdr:nvPicPr>
        <xdr:cNvPr id="15" name="CheckBon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85725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6</xdr:row>
      <xdr:rowOff>9525</xdr:rowOff>
    </xdr:from>
    <xdr:to>
      <xdr:col>2</xdr:col>
      <xdr:colOff>1390650</xdr:colOff>
      <xdr:row>6</xdr:row>
      <xdr:rowOff>180975</xdr:rowOff>
    </xdr:to>
    <xdr:pic>
      <xdr:nvPicPr>
        <xdr:cNvPr id="16" name="XPactuel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1181100"/>
          <a:ext cx="1371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2</xdr:row>
      <xdr:rowOff>133350</xdr:rowOff>
    </xdr:from>
    <xdr:to>
      <xdr:col>13</xdr:col>
      <xdr:colOff>38100</xdr:colOff>
      <xdr:row>20</xdr:row>
      <xdr:rowOff>28575</xdr:rowOff>
    </xdr:to>
    <xdr:sp>
      <xdr:nvSpPr>
        <xdr:cNvPr id="17" name="Rectangle 114"/>
        <xdr:cNvSpPr>
          <a:spLocks/>
        </xdr:cNvSpPr>
      </xdr:nvSpPr>
      <xdr:spPr>
        <a:xfrm>
          <a:off x="7267575" y="628650"/>
          <a:ext cx="4181475" cy="3190875"/>
        </a:xfrm>
        <a:prstGeom prst="rect">
          <a:avLst/>
        </a:prstGeom>
        <a:noFill/>
        <a:ln w="255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133350</xdr:rowOff>
    </xdr:from>
    <xdr:to>
      <xdr:col>13</xdr:col>
      <xdr:colOff>38100</xdr:colOff>
      <xdr:row>38</xdr:row>
      <xdr:rowOff>47625</xdr:rowOff>
    </xdr:to>
    <xdr:sp>
      <xdr:nvSpPr>
        <xdr:cNvPr id="18" name="Rectangle 115"/>
        <xdr:cNvSpPr>
          <a:spLocks/>
        </xdr:cNvSpPr>
      </xdr:nvSpPr>
      <xdr:spPr>
        <a:xfrm>
          <a:off x="7267575" y="4257675"/>
          <a:ext cx="4181475" cy="2562225"/>
        </a:xfrm>
        <a:prstGeom prst="rect">
          <a:avLst/>
        </a:prstGeom>
        <a:noFill/>
        <a:ln w="25527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7</xdr:row>
      <xdr:rowOff>9525</xdr:rowOff>
    </xdr:from>
    <xdr:to>
      <xdr:col>2</xdr:col>
      <xdr:colOff>1390650</xdr:colOff>
      <xdr:row>7</xdr:row>
      <xdr:rowOff>180975</xdr:rowOff>
    </xdr:to>
    <xdr:pic>
      <xdr:nvPicPr>
        <xdr:cNvPr id="19" name="XPvise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1371600"/>
          <a:ext cx="1371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28575</xdr:colOff>
      <xdr:row>6</xdr:row>
      <xdr:rowOff>19050</xdr:rowOff>
    </xdr:from>
    <xdr:to>
      <xdr:col>6</xdr:col>
      <xdr:colOff>1381125</xdr:colOff>
      <xdr:row>7</xdr:row>
      <xdr:rowOff>0</xdr:rowOff>
    </xdr:to>
    <xdr:pic>
      <xdr:nvPicPr>
        <xdr:cNvPr id="20" name="Niveauactue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1190625"/>
          <a:ext cx="1352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19050</xdr:colOff>
      <xdr:row>7</xdr:row>
      <xdr:rowOff>9525</xdr:rowOff>
    </xdr:from>
    <xdr:to>
      <xdr:col>6</xdr:col>
      <xdr:colOff>1381125</xdr:colOff>
      <xdr:row>7</xdr:row>
      <xdr:rowOff>180975</xdr:rowOff>
    </xdr:to>
    <xdr:pic>
      <xdr:nvPicPr>
        <xdr:cNvPr id="21" name="Niveauvis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1371600"/>
          <a:ext cx="1362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</xdr:row>
      <xdr:rowOff>9525</xdr:rowOff>
    </xdr:from>
    <xdr:to>
      <xdr:col>1</xdr:col>
      <xdr:colOff>409575</xdr:colOff>
      <xdr:row>9</xdr:row>
      <xdr:rowOff>190500</xdr:rowOff>
    </xdr:to>
    <xdr:pic>
      <xdr:nvPicPr>
        <xdr:cNvPr id="22" name="Case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9</xdr:row>
      <xdr:rowOff>9525</xdr:rowOff>
    </xdr:from>
    <xdr:to>
      <xdr:col>1</xdr:col>
      <xdr:colOff>571500</xdr:colOff>
      <xdr:row>9</xdr:row>
      <xdr:rowOff>190500</xdr:rowOff>
    </xdr:to>
    <xdr:pic>
      <xdr:nvPicPr>
        <xdr:cNvPr id="23" name="Case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733425</xdr:colOff>
      <xdr:row>9</xdr:row>
      <xdr:rowOff>190500</xdr:rowOff>
    </xdr:to>
    <xdr:pic>
      <xdr:nvPicPr>
        <xdr:cNvPr id="24" name="Case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9</xdr:row>
      <xdr:rowOff>9525</xdr:rowOff>
    </xdr:from>
    <xdr:to>
      <xdr:col>1</xdr:col>
      <xdr:colOff>895350</xdr:colOff>
      <xdr:row>9</xdr:row>
      <xdr:rowOff>190500</xdr:rowOff>
    </xdr:to>
    <xdr:pic>
      <xdr:nvPicPr>
        <xdr:cNvPr id="25" name="Case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9</xdr:row>
      <xdr:rowOff>9525</xdr:rowOff>
    </xdr:from>
    <xdr:to>
      <xdr:col>1</xdr:col>
      <xdr:colOff>1057275</xdr:colOff>
      <xdr:row>9</xdr:row>
      <xdr:rowOff>190500</xdr:rowOff>
    </xdr:to>
    <xdr:pic>
      <xdr:nvPicPr>
        <xdr:cNvPr id="26" name="Case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0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9</xdr:row>
      <xdr:rowOff>9525</xdr:rowOff>
    </xdr:from>
    <xdr:to>
      <xdr:col>1</xdr:col>
      <xdr:colOff>1219200</xdr:colOff>
      <xdr:row>9</xdr:row>
      <xdr:rowOff>190500</xdr:rowOff>
    </xdr:to>
    <xdr:pic>
      <xdr:nvPicPr>
        <xdr:cNvPr id="27" name="Case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9</xdr:row>
      <xdr:rowOff>9525</xdr:rowOff>
    </xdr:from>
    <xdr:to>
      <xdr:col>1</xdr:col>
      <xdr:colOff>1381125</xdr:colOff>
      <xdr:row>9</xdr:row>
      <xdr:rowOff>190500</xdr:rowOff>
    </xdr:to>
    <xdr:pic>
      <xdr:nvPicPr>
        <xdr:cNvPr id="28" name="Case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71600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161925</xdr:rowOff>
    </xdr:from>
    <xdr:to>
      <xdr:col>6</xdr:col>
      <xdr:colOff>657225</xdr:colOff>
      <xdr:row>10</xdr:row>
      <xdr:rowOff>9525</xdr:rowOff>
    </xdr:to>
    <xdr:pic>
      <xdr:nvPicPr>
        <xdr:cNvPr id="29" name="ListeRecette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71850" y="1714500"/>
          <a:ext cx="2714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9525</xdr:rowOff>
    </xdr:from>
    <xdr:to>
      <xdr:col>1</xdr:col>
      <xdr:colOff>247650</xdr:colOff>
      <xdr:row>9</xdr:row>
      <xdr:rowOff>190500</xdr:rowOff>
    </xdr:to>
    <xdr:pic>
      <xdr:nvPicPr>
        <xdr:cNvPr id="30" name="case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7335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2333625</xdr:colOff>
      <xdr:row>6</xdr:row>
      <xdr:rowOff>95250</xdr:rowOff>
    </xdr:from>
    <xdr:to>
      <xdr:col>3</xdr:col>
      <xdr:colOff>352425</xdr:colOff>
      <xdr:row>8</xdr:row>
      <xdr:rowOff>76200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2382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9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2.421875" style="1" customWidth="1"/>
    <col min="2" max="2" width="26.421875" style="65" customWidth="1"/>
    <col min="3" max="3" width="21.00390625" style="65" customWidth="1"/>
    <col min="4" max="4" width="5.28125" style="1" customWidth="1"/>
    <col min="5" max="5" width="9.140625" style="1" customWidth="1"/>
    <col min="6" max="6" width="17.140625" style="1" customWidth="1"/>
    <col min="7" max="7" width="20.8515625" style="1" customWidth="1"/>
    <col min="8" max="8" width="7.140625" style="20" customWidth="1"/>
    <col min="9" max="9" width="13.7109375" style="1" customWidth="1"/>
    <col min="10" max="10" width="13.00390625" style="1" customWidth="1"/>
    <col min="11" max="11" width="11.28125" style="1" customWidth="1"/>
    <col min="12" max="12" width="11.140625" style="1" customWidth="1"/>
    <col min="13" max="13" width="12.57421875" style="1" customWidth="1"/>
    <col min="14" max="16384" width="11.421875" style="1" customWidth="1"/>
  </cols>
  <sheetData>
    <row r="1" spans="1:14" ht="13.5" thickBot="1">
      <c r="A1" s="14"/>
      <c r="B1" s="67"/>
      <c r="C1" s="67"/>
      <c r="D1" s="14"/>
      <c r="E1" s="14"/>
      <c r="F1" s="14"/>
      <c r="G1" s="14"/>
      <c r="H1" s="19"/>
      <c r="I1" s="14"/>
      <c r="J1" s="14"/>
      <c r="K1" s="14"/>
      <c r="L1" s="14"/>
      <c r="M1" s="14"/>
      <c r="N1" s="14"/>
    </row>
    <row r="2" spans="1:14" ht="25.5" customHeight="1" thickBot="1">
      <c r="A2" s="14"/>
      <c r="B2" s="95" t="s">
        <v>1191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14"/>
    </row>
    <row r="3" spans="1:14" ht="13.5" thickBot="1">
      <c r="A3" s="14"/>
      <c r="B3" s="67"/>
      <c r="C3" s="67"/>
      <c r="D3" s="14"/>
      <c r="E3" s="14"/>
      <c r="F3" s="14"/>
      <c r="G3" s="14"/>
      <c r="H3" s="19"/>
      <c r="I3" s="14"/>
      <c r="J3" s="14"/>
      <c r="K3" s="14"/>
      <c r="L3" s="14"/>
      <c r="M3" s="45" t="s">
        <v>1216</v>
      </c>
      <c r="N3" s="14"/>
    </row>
    <row r="4" spans="1:14" ht="12.75" customHeight="1">
      <c r="A4" s="14"/>
      <c r="B4" s="44" t="s">
        <v>1088</v>
      </c>
      <c r="C4" s="43"/>
      <c r="E4" s="78" t="s">
        <v>1078</v>
      </c>
      <c r="F4" s="79"/>
      <c r="G4" s="41">
        <v>0</v>
      </c>
      <c r="H4" s="19"/>
      <c r="I4" s="76" t="s">
        <v>1206</v>
      </c>
      <c r="J4" s="76"/>
      <c r="K4" s="76"/>
      <c r="L4" s="76"/>
      <c r="M4" s="76"/>
      <c r="N4" s="14"/>
    </row>
    <row r="5" spans="1:14" ht="13.5" customHeight="1" thickBot="1">
      <c r="A5" s="14"/>
      <c r="B5" s="151" t="s">
        <v>1089</v>
      </c>
      <c r="C5" s="164"/>
      <c r="E5" s="80" t="s">
        <v>1080</v>
      </c>
      <c r="F5" s="75"/>
      <c r="G5" s="42">
        <v>1000</v>
      </c>
      <c r="H5" s="19"/>
      <c r="I5" s="163" t="s">
        <v>1262</v>
      </c>
      <c r="J5" s="163"/>
      <c r="K5" s="163"/>
      <c r="L5" s="163"/>
      <c r="M5" s="163"/>
      <c r="N5" s="14"/>
    </row>
    <row r="6" spans="1:14" ht="13.5" customHeight="1" thickBot="1">
      <c r="A6" s="14"/>
      <c r="H6" s="19"/>
      <c r="I6" s="82" t="s">
        <v>1217</v>
      </c>
      <c r="J6" s="82"/>
      <c r="K6" s="82"/>
      <c r="L6" s="82"/>
      <c r="M6" s="82"/>
      <c r="N6" s="14"/>
    </row>
    <row r="7" spans="1:14" ht="15" customHeight="1">
      <c r="A7" s="14"/>
      <c r="B7" s="16" t="s">
        <v>1073</v>
      </c>
      <c r="C7" s="71">
        <v>0</v>
      </c>
      <c r="D7" s="34" t="s">
        <v>1074</v>
      </c>
      <c r="E7" s="98" t="s">
        <v>1075</v>
      </c>
      <c r="F7" s="98"/>
      <c r="G7" s="13">
        <v>1</v>
      </c>
      <c r="H7" s="1"/>
      <c r="I7" s="165" t="s">
        <v>1214</v>
      </c>
      <c r="J7" s="165"/>
      <c r="K7" s="165"/>
      <c r="L7" s="165"/>
      <c r="M7" s="165"/>
      <c r="N7" s="14"/>
    </row>
    <row r="8" spans="1:14" ht="15" customHeight="1" thickBot="1">
      <c r="A8" s="14"/>
      <c r="B8" s="18" t="s">
        <v>1076</v>
      </c>
      <c r="C8" s="72">
        <v>0</v>
      </c>
      <c r="D8" s="34" t="s">
        <v>1074</v>
      </c>
      <c r="E8" s="77" t="s">
        <v>1077</v>
      </c>
      <c r="F8" s="77"/>
      <c r="G8" s="2">
        <v>100</v>
      </c>
      <c r="H8" s="19"/>
      <c r="I8" s="165"/>
      <c r="J8" s="165"/>
      <c r="K8" s="165"/>
      <c r="L8" s="165"/>
      <c r="M8" s="165"/>
      <c r="N8" s="14"/>
    </row>
    <row r="9" spans="1:14" ht="13.5" thickBot="1">
      <c r="A9" s="14"/>
      <c r="B9" s="68"/>
      <c r="C9" s="68"/>
      <c r="D9" s="14"/>
      <c r="E9" s="15">
        <f>IF(C8=0,VLOOKUP(G8,MatriceNiveauXP,2),C8)</f>
        <v>581687</v>
      </c>
      <c r="F9" s="15"/>
      <c r="G9" s="15">
        <f>IF(C7=0,VLOOKUP(G7,MatriceNiveauXP,2),C7)</f>
        <v>0</v>
      </c>
      <c r="H9" s="19"/>
      <c r="N9" s="14"/>
    </row>
    <row r="10" spans="1:13" ht="15.75" customHeight="1" thickBot="1">
      <c r="A10" s="14"/>
      <c r="B10" s="66" t="s">
        <v>598</v>
      </c>
      <c r="C10" s="54" t="s">
        <v>1205</v>
      </c>
      <c r="D10" s="83"/>
      <c r="E10" s="83"/>
      <c r="F10" s="83"/>
      <c r="G10" s="84"/>
      <c r="H10" s="19"/>
      <c r="I10" s="82" t="s">
        <v>1218</v>
      </c>
      <c r="J10" s="82"/>
      <c r="K10" s="82"/>
      <c r="L10" s="82"/>
      <c r="M10" s="82"/>
    </row>
    <row r="11" spans="1:7" ht="14.25" customHeight="1" thickBot="1" thickTop="1">
      <c r="A11" s="14"/>
      <c r="B11" s="134" t="s">
        <v>1082</v>
      </c>
      <c r="C11" s="135" t="s">
        <v>1083</v>
      </c>
      <c r="D11" s="136" t="s">
        <v>1084</v>
      </c>
      <c r="E11" s="136"/>
      <c r="F11" s="135" t="s">
        <v>1193</v>
      </c>
      <c r="G11" s="138" t="s">
        <v>1085</v>
      </c>
    </row>
    <row r="12" spans="1:13" ht="15" customHeight="1">
      <c r="A12" s="14"/>
      <c r="B12" s="139"/>
      <c r="C12" s="157"/>
      <c r="D12" s="158"/>
      <c r="E12" s="158"/>
      <c r="F12" s="140"/>
      <c r="G12" s="141"/>
      <c r="I12" s="82" t="s">
        <v>1222</v>
      </c>
      <c r="J12" s="82"/>
      <c r="K12" s="82"/>
      <c r="L12" s="82"/>
      <c r="M12" s="82"/>
    </row>
    <row r="13" spans="1:13" ht="15" customHeight="1">
      <c r="A13" s="14"/>
      <c r="B13" s="142"/>
      <c r="C13" s="159"/>
      <c r="D13" s="160"/>
      <c r="E13" s="160"/>
      <c r="F13" s="132"/>
      <c r="G13" s="143"/>
      <c r="I13" s="82"/>
      <c r="J13" s="82"/>
      <c r="K13" s="82"/>
      <c r="L13" s="82"/>
      <c r="M13" s="82"/>
    </row>
    <row r="14" spans="1:13" ht="15" customHeight="1">
      <c r="A14" s="14"/>
      <c r="B14" s="142"/>
      <c r="C14" s="159"/>
      <c r="D14" s="160"/>
      <c r="E14" s="160"/>
      <c r="F14" s="132"/>
      <c r="G14" s="143"/>
      <c r="I14" s="82"/>
      <c r="J14" s="82"/>
      <c r="K14" s="82"/>
      <c r="L14" s="82"/>
      <c r="M14" s="82"/>
    </row>
    <row r="15" spans="1:14" ht="15" customHeight="1">
      <c r="A15" s="14"/>
      <c r="B15" s="142"/>
      <c r="C15" s="159"/>
      <c r="D15" s="160"/>
      <c r="E15" s="160"/>
      <c r="F15" s="132"/>
      <c r="G15" s="143"/>
      <c r="I15" s="82"/>
      <c r="J15" s="82"/>
      <c r="K15" s="82"/>
      <c r="L15" s="82"/>
      <c r="M15" s="82"/>
      <c r="N15" s="14"/>
    </row>
    <row r="16" spans="1:7" ht="15" customHeight="1">
      <c r="A16" s="14"/>
      <c r="B16" s="142"/>
      <c r="C16" s="159"/>
      <c r="D16" s="160"/>
      <c r="E16" s="160"/>
      <c r="F16" s="132"/>
      <c r="G16" s="143"/>
    </row>
    <row r="17" spans="1:13" ht="15" customHeight="1">
      <c r="A17" s="14"/>
      <c r="B17" s="179"/>
      <c r="C17" s="159"/>
      <c r="D17" s="160"/>
      <c r="E17" s="160"/>
      <c r="F17" s="133"/>
      <c r="G17" s="144"/>
      <c r="I17" s="82" t="s">
        <v>1219</v>
      </c>
      <c r="J17" s="82"/>
      <c r="K17" s="82"/>
      <c r="L17" s="82"/>
      <c r="M17" s="82"/>
    </row>
    <row r="18" spans="1:7" ht="15" customHeight="1">
      <c r="A18" s="14"/>
      <c r="B18" s="179"/>
      <c r="C18" s="159"/>
      <c r="D18" s="160"/>
      <c r="E18" s="160"/>
      <c r="F18" s="132"/>
      <c r="G18" s="143"/>
    </row>
    <row r="19" spans="1:13" ht="14.25" customHeight="1" thickBot="1">
      <c r="A19" s="14"/>
      <c r="B19" s="155"/>
      <c r="C19" s="161"/>
      <c r="D19" s="162"/>
      <c r="E19" s="162"/>
      <c r="F19" s="145"/>
      <c r="G19" s="146"/>
      <c r="I19" s="101" t="s">
        <v>1223</v>
      </c>
      <c r="J19" s="101"/>
      <c r="K19" s="101"/>
      <c r="L19" s="101"/>
      <c r="M19" s="101"/>
    </row>
    <row r="20" spans="1:13" ht="13.5" customHeight="1" thickBot="1">
      <c r="A20" s="14"/>
      <c r="B20" s="137" t="s">
        <v>1086</v>
      </c>
      <c r="C20" s="137"/>
      <c r="D20" s="137"/>
      <c r="E20" s="137"/>
      <c r="F20" s="137"/>
      <c r="G20" s="147"/>
      <c r="I20" s="101"/>
      <c r="J20" s="101"/>
      <c r="K20" s="101"/>
      <c r="L20" s="101"/>
      <c r="M20" s="101"/>
    </row>
    <row r="21" spans="1:13" ht="13.5" customHeight="1" thickBot="1">
      <c r="A21" s="14"/>
      <c r="B21" s="67"/>
      <c r="C21" s="67"/>
      <c r="D21" s="14"/>
      <c r="E21" s="14"/>
      <c r="F21" s="14"/>
      <c r="G21" s="14"/>
      <c r="H21" s="19"/>
      <c r="I21" s="103">
        <f>IF(DATA!G13=0,"ERREUR : Niveau trop faible pour la recette",IF(E9-G9&lt;=0,"ERREUR : Objectif déjà atteind",""))</f>
      </c>
      <c r="J21" s="103"/>
      <c r="K21" s="103"/>
      <c r="L21" s="103"/>
      <c r="M21" s="103"/>
    </row>
    <row r="22" spans="1:13" ht="12.75" customHeight="1" thickBot="1">
      <c r="A22" s="14"/>
      <c r="B22" s="39" t="s">
        <v>1079</v>
      </c>
      <c r="C22" s="73">
        <f>IF(E9-G9&lt;=0,"-",E9-G9)</f>
        <v>581687</v>
      </c>
      <c r="E22" s="106" t="s">
        <v>1194</v>
      </c>
      <c r="F22" s="106"/>
      <c r="G22" s="148">
        <f>IF(SUM(F29:F36)=0,0,SUM(F29:F36))</f>
        <v>0</v>
      </c>
      <c r="I22" s="103"/>
      <c r="J22" s="103"/>
      <c r="K22" s="103"/>
      <c r="L22" s="103"/>
      <c r="M22" s="103"/>
    </row>
    <row r="23" spans="1:13" ht="12.75" customHeight="1" thickBot="1">
      <c r="A23" s="14"/>
      <c r="B23" s="39" t="s">
        <v>1081</v>
      </c>
      <c r="C23" s="73">
        <f>G5-G4</f>
        <v>1000</v>
      </c>
      <c r="E23" s="106" t="s">
        <v>1200</v>
      </c>
      <c r="F23" s="106"/>
      <c r="G23" s="40" t="str">
        <f>IF(DATA!F22=0,"-",IF(DATA!G13=0,"-",DATA!G16))</f>
        <v>-</v>
      </c>
      <c r="I23" s="103"/>
      <c r="J23" s="103"/>
      <c r="K23" s="103"/>
      <c r="L23" s="103"/>
      <c r="M23" s="103"/>
    </row>
    <row r="24" spans="1:13" ht="12.75" customHeight="1" thickBot="1">
      <c r="A24" s="14"/>
      <c r="B24" s="39" t="s">
        <v>1199</v>
      </c>
      <c r="C24" s="73">
        <f>IF(G27=0,0,IF(DATA!G13=0,0,CEILING($D$27/$G$27,1)))</f>
        <v>0</v>
      </c>
      <c r="E24" s="106" t="s">
        <v>1189</v>
      </c>
      <c r="F24" s="106"/>
      <c r="G24" s="149">
        <f>IF(DATA!F22=0,0,G22-DATA!F17)</f>
        <v>0</v>
      </c>
      <c r="I24" s="102" t="s">
        <v>1207</v>
      </c>
      <c r="J24" s="102"/>
      <c r="K24" s="102"/>
      <c r="L24" s="102"/>
      <c r="M24" s="102"/>
    </row>
    <row r="25" ht="13.5" customHeight="1" thickBot="1">
      <c r="A25" s="14"/>
    </row>
    <row r="26" spans="1:13" ht="13.5" thickBot="1">
      <c r="A26" s="14"/>
      <c r="B26" s="107" t="s">
        <v>1201</v>
      </c>
      <c r="C26" s="108"/>
      <c r="D26" s="90" t="s">
        <v>1202</v>
      </c>
      <c r="E26" s="81"/>
      <c r="F26" s="109"/>
      <c r="G26" s="32" t="s">
        <v>1203</v>
      </c>
      <c r="I26" s="99" t="s">
        <v>1211</v>
      </c>
      <c r="J26" s="99"/>
      <c r="K26" s="99"/>
      <c r="L26" s="99"/>
      <c r="M26" s="99"/>
    </row>
    <row r="27" spans="1:7" ht="13.5" thickBot="1">
      <c r="A27" s="14"/>
      <c r="B27" s="104" t="s">
        <v>1198</v>
      </c>
      <c r="C27" s="105"/>
      <c r="D27" s="85" t="str">
        <f>IF(DATA!F22=0,"-",IF(DATA!G13=0,"-",DATA!$F$16))</f>
        <v>-</v>
      </c>
      <c r="E27" s="86"/>
      <c r="F27" s="87"/>
      <c r="G27" s="38">
        <f>IF(DATA!F37=0,0,IF(DATA!G13=0,"-",TRUNC($C$23/DATA!$F$37)))</f>
        <v>0</v>
      </c>
    </row>
    <row r="28" spans="1:13" ht="12.75" customHeight="1" thickBot="1">
      <c r="A28" s="14"/>
      <c r="B28" s="31" t="s">
        <v>1082</v>
      </c>
      <c r="C28" s="150" t="s">
        <v>1090</v>
      </c>
      <c r="D28" s="90" t="s">
        <v>1083</v>
      </c>
      <c r="E28" s="81"/>
      <c r="F28" s="33" t="s">
        <v>1087</v>
      </c>
      <c r="G28" s="32" t="s">
        <v>1083</v>
      </c>
      <c r="I28" s="100" t="s">
        <v>1212</v>
      </c>
      <c r="J28" s="100"/>
      <c r="K28" s="100"/>
      <c r="L28" s="100"/>
      <c r="M28" s="100"/>
    </row>
    <row r="29" spans="1:14" ht="12.75">
      <c r="A29" s="14"/>
      <c r="B29" s="69">
        <f aca="true" t="shared" si="0" ref="B29:B36">IF(COUNTA(B12)=1,B12,"")</f>
      </c>
      <c r="C29" s="152">
        <f>IF(B29="","",IF(ISNA(DATA!E29),"non","oui"))</f>
      </c>
      <c r="D29" s="93">
        <f>IF($B29="","",IF(DATA!$G$13=0,"-",IF(C12*$D$27-F12&lt;0,0,C12*$D$27-F12)))</f>
      </c>
      <c r="E29" s="94"/>
      <c r="F29" s="35">
        <f>IF($B29="","",IF(DATA!$G$13=0,"-",D29*G12))</f>
      </c>
      <c r="G29" s="49">
        <f>IF($B29="","",IF(DATA!$G$13=0,"-",$G$27*C12))</f>
      </c>
      <c r="I29" s="100"/>
      <c r="J29" s="100"/>
      <c r="K29" s="100"/>
      <c r="L29" s="100"/>
      <c r="M29" s="100"/>
      <c r="N29" s="14"/>
    </row>
    <row r="30" spans="1:14" ht="12.75">
      <c r="A30" s="14"/>
      <c r="B30" s="70">
        <f t="shared" si="0"/>
      </c>
      <c r="C30" s="153">
        <f>IF(B30="","",IF(ISNA(DATA!E30),"non","oui"))</f>
      </c>
      <c r="D30" s="88">
        <f>IF($B30="","",IF(DATA!$G$13=0,"-",IF(C13*$D$27-F13&lt;0,0,C13*$D$27-F13)))</f>
      </c>
      <c r="E30" s="89"/>
      <c r="F30" s="36">
        <f>IF($B30="","",IF(DATA!$G$13=0,"-",D30*G13))</f>
      </c>
      <c r="G30" s="50">
        <f>IF($B30="","",IF(DATA!$G$13=0,"-",$G$27*C13))</f>
      </c>
      <c r="N30" s="14"/>
    </row>
    <row r="31" spans="1:14" ht="12.75" customHeight="1">
      <c r="A31" s="14"/>
      <c r="B31" s="70">
        <f t="shared" si="0"/>
      </c>
      <c r="C31" s="153">
        <f>IF(B31="","",IF(ISNA(DATA!E31),"non","oui"))</f>
      </c>
      <c r="D31" s="88">
        <f>IF($B31="","",IF(DATA!$G$13=0,"-",IF(C14*$D$27-F14&lt;0,0,C14*$D$27-F14)))</f>
      </c>
      <c r="E31" s="89"/>
      <c r="F31" s="36">
        <f>IF($B31="","",IF(DATA!$G$13=0,"-",D31*G14))</f>
      </c>
      <c r="G31" s="50">
        <f>IF($B31="","",IF(DATA!$G$13=0,"-",$G$27*C14))</f>
      </c>
      <c r="I31" s="100" t="s">
        <v>1215</v>
      </c>
      <c r="J31" s="100"/>
      <c r="K31" s="100"/>
      <c r="L31" s="100"/>
      <c r="M31" s="100"/>
      <c r="N31" s="14"/>
    </row>
    <row r="32" spans="1:14" ht="12.75">
      <c r="A32" s="14"/>
      <c r="B32" s="70">
        <f t="shared" si="0"/>
      </c>
      <c r="C32" s="153">
        <f>IF(B32="","",IF(ISNA(DATA!E32),"non","oui"))</f>
      </c>
      <c r="D32" s="88">
        <f>IF($B32="","",IF(DATA!$G$13=0,"-",IF(C15*$D$27-F15&lt;0,0,C15*$D$27-F15)))</f>
      </c>
      <c r="E32" s="89"/>
      <c r="F32" s="36">
        <f>IF($B32="","",IF(DATA!$G$13=0,"-",D32*G15))</f>
      </c>
      <c r="G32" s="50">
        <f>IF($B32="","",IF(DATA!$G$13=0,"-",$G$27*C15))</f>
      </c>
      <c r="N32" s="14"/>
    </row>
    <row r="33" spans="1:14" ht="12.75" customHeight="1">
      <c r="A33" s="14"/>
      <c r="B33" s="70">
        <f t="shared" si="0"/>
      </c>
      <c r="C33" s="153">
        <f>IF(B33="","",IF(ISNA(DATA!E33),"non","oui"))</f>
      </c>
      <c r="D33" s="88">
        <f>IF($B33="","",IF(DATA!$G$13=0,"-",IF(C16*$D$27-F16&lt;0,0,C16*$D$27-F16)))</f>
      </c>
      <c r="E33" s="89"/>
      <c r="F33" s="36">
        <f>IF($B33="","",IF(DATA!$G$13=0,"-",D33*G16))</f>
      </c>
      <c r="G33" s="50">
        <f>IF($B33="","",IF(DATA!$G$13=0,"-",$G$27*C16))</f>
      </c>
      <c r="I33" s="100" t="s">
        <v>10</v>
      </c>
      <c r="J33" s="100"/>
      <c r="K33" s="100"/>
      <c r="L33" s="100"/>
      <c r="M33" s="100"/>
      <c r="N33" s="14"/>
    </row>
    <row r="34" spans="1:14" ht="12.75" customHeight="1">
      <c r="A34" s="14"/>
      <c r="B34" s="70">
        <f t="shared" si="0"/>
      </c>
      <c r="C34" s="153">
        <f>IF(B34="","",IF(ISNA(DATA!E34),"non","oui"))</f>
      </c>
      <c r="D34" s="88">
        <f>IF($B34="","",IF(DATA!$G$13=0,"-",IF(C17*$D$27-F17&lt;0,0,C17*$D$27-F17)))</f>
      </c>
      <c r="E34" s="89"/>
      <c r="F34" s="36">
        <f>IF($B34="","",IF(DATA!$G$13=0,"-",D34*G17))</f>
      </c>
      <c r="G34" s="50">
        <f>IF($B34="","",IF(DATA!$G$13=0,"-",$G$27*C17))</f>
      </c>
      <c r="I34" s="100"/>
      <c r="J34" s="100"/>
      <c r="K34" s="100"/>
      <c r="L34" s="100"/>
      <c r="M34" s="100"/>
      <c r="N34" s="14"/>
    </row>
    <row r="35" spans="1:13" ht="14.25" customHeight="1">
      <c r="A35" s="14"/>
      <c r="B35" s="70">
        <f t="shared" si="0"/>
      </c>
      <c r="C35" s="153">
        <f>IF(B35="","",IF(ISNA(DATA!E35),"non","oui"))</f>
      </c>
      <c r="D35" s="88">
        <f>IF($B35="","",IF(DATA!$G$13=0,"-",IF(C18*$D$27-F18&lt;0,0,C18*$D$27-F18)))</f>
      </c>
      <c r="E35" s="89"/>
      <c r="F35" s="36">
        <f>IF($B35="","",IF(DATA!$G$13=0,"-",D35*G18))</f>
      </c>
      <c r="G35" s="50">
        <f>IF($B35="","",IF(DATA!$G$13=0,"-",$G$27*C18))</f>
      </c>
      <c r="I35" s="100"/>
      <c r="J35" s="100"/>
      <c r="K35" s="100"/>
      <c r="L35" s="100"/>
      <c r="M35" s="100"/>
    </row>
    <row r="36" spans="1:7" ht="13.5" thickBot="1">
      <c r="A36" s="14"/>
      <c r="B36" s="156">
        <f t="shared" si="0"/>
      </c>
      <c r="C36" s="154">
        <f>IF(B36="","",IF(ISNA(DATA!E36),"non","oui"))</f>
      </c>
      <c r="D36" s="91">
        <f>IF($B36="","",IF(DATA!$G$13=0,"-",IF(C19*$D$27-F19&lt;0,0,C19*$D$27-F19)))</f>
      </c>
      <c r="E36" s="92"/>
      <c r="F36" s="37">
        <f>IF($B36="","",IF(DATA!$G$13=0,"-",D36*G19))</f>
      </c>
      <c r="G36" s="51">
        <f>IF($B36="","",IF(DATA!$G$13=0,"-",$G$27*C19))</f>
      </c>
    </row>
    <row r="37" spans="1:13" ht="12.75" customHeight="1">
      <c r="A37" s="14"/>
      <c r="I37" s="100" t="s">
        <v>1266</v>
      </c>
      <c r="J37" s="100"/>
      <c r="K37" s="100"/>
      <c r="L37" s="100"/>
      <c r="M37" s="100"/>
    </row>
    <row r="38" spans="1:13" ht="12.75" customHeight="1" thickBot="1">
      <c r="A38" s="14"/>
      <c r="I38" s="100"/>
      <c r="J38" s="100"/>
      <c r="K38" s="100"/>
      <c r="L38" s="100"/>
      <c r="M38" s="100"/>
    </row>
    <row r="39" spans="1:8" ht="13.5" customHeight="1" thickBot="1">
      <c r="A39" s="14"/>
      <c r="B39" s="171" t="s">
        <v>485</v>
      </c>
      <c r="C39" s="172" t="s">
        <v>1264</v>
      </c>
      <c r="D39" s="172"/>
      <c r="E39" s="172"/>
      <c r="F39" s="172" t="s">
        <v>1265</v>
      </c>
      <c r="G39" s="173"/>
      <c r="H39" s="1"/>
    </row>
    <row r="40" spans="1:14" ht="12.75">
      <c r="A40" s="14"/>
      <c r="B40" s="174" t="s">
        <v>1263</v>
      </c>
      <c r="C40" s="175"/>
      <c r="D40" s="175"/>
      <c r="E40" s="175"/>
      <c r="F40" s="175"/>
      <c r="G40" s="176"/>
      <c r="H40" s="1"/>
      <c r="N40" s="14"/>
    </row>
    <row r="41" spans="1:9" ht="12.75">
      <c r="A41" s="14"/>
      <c r="B41" s="178"/>
      <c r="C41" s="178"/>
      <c r="D41" s="178"/>
      <c r="E41" s="178"/>
      <c r="F41" s="74"/>
      <c r="G41" s="74"/>
      <c r="I41" s="15" t="s">
        <v>1204</v>
      </c>
    </row>
    <row r="42" spans="1:7" ht="12.75" customHeight="1">
      <c r="A42" s="14"/>
      <c r="B42" s="178"/>
      <c r="C42" s="178"/>
      <c r="D42" s="178"/>
      <c r="E42" s="178"/>
      <c r="F42" s="74"/>
      <c r="G42" s="74"/>
    </row>
    <row r="43" spans="1:8" ht="13.5" customHeight="1">
      <c r="A43" s="14"/>
      <c r="B43" s="177"/>
      <c r="C43" s="177"/>
      <c r="D43" s="177"/>
      <c r="E43" s="177"/>
      <c r="F43" s="58"/>
      <c r="G43" s="58"/>
      <c r="H43" s="1"/>
    </row>
    <row r="44" spans="1:8" ht="12.75" customHeight="1">
      <c r="A44" s="14"/>
      <c r="B44" s="177"/>
      <c r="C44" s="177"/>
      <c r="D44" s="177"/>
      <c r="E44" s="177"/>
      <c r="F44" s="58"/>
      <c r="G44" s="58"/>
      <c r="H44" s="1"/>
    </row>
    <row r="45" spans="1:8" ht="12.75">
      <c r="A45" s="14"/>
      <c r="B45" s="177"/>
      <c r="C45" s="177"/>
      <c r="D45" s="177"/>
      <c r="E45" s="177"/>
      <c r="F45" s="58"/>
      <c r="G45" s="58"/>
      <c r="H45" s="1"/>
    </row>
    <row r="46" spans="1:14" ht="12.75" customHeight="1">
      <c r="A46" s="14"/>
      <c r="B46" s="177"/>
      <c r="C46" s="177"/>
      <c r="D46" s="177"/>
      <c r="E46" s="177"/>
      <c r="F46" s="58"/>
      <c r="G46" s="58"/>
      <c r="H46" s="1"/>
      <c r="N46" s="17"/>
    </row>
    <row r="47" spans="1:8" ht="12.75">
      <c r="A47" s="14"/>
      <c r="B47" s="177"/>
      <c r="C47" s="177"/>
      <c r="D47" s="177"/>
      <c r="E47" s="177"/>
      <c r="F47" s="58"/>
      <c r="G47" s="58"/>
      <c r="H47" s="1"/>
    </row>
    <row r="48" spans="1:8" ht="12.75">
      <c r="A48" s="14"/>
      <c r="B48" s="177"/>
      <c r="C48" s="177"/>
      <c r="D48" s="177"/>
      <c r="E48" s="177"/>
      <c r="F48" s="58"/>
      <c r="G48" s="58"/>
      <c r="H48" s="1"/>
    </row>
    <row r="49" spans="1:8" ht="12.75">
      <c r="A49" s="14"/>
      <c r="B49" s="177"/>
      <c r="C49" s="177"/>
      <c r="D49" s="177"/>
      <c r="E49" s="177"/>
      <c r="F49" s="58"/>
      <c r="G49" s="58"/>
      <c r="H49" s="1"/>
    </row>
    <row r="50" spans="1:8" ht="12.75">
      <c r="A50"/>
      <c r="B50" s="177"/>
      <c r="C50" s="177"/>
      <c r="D50" s="177"/>
      <c r="E50" s="177"/>
      <c r="F50" s="58"/>
      <c r="G50" s="58"/>
      <c r="H50" s="1"/>
    </row>
    <row r="51" spans="1:15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6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Q53" s="62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 s="62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 s="62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62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62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62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62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64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Q63" s="62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 s="62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 s="62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9"/>
      <c r="Q66" s="62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62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62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 s="62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63" customFormat="1" ht="20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8" ht="12.75">
      <c r="A84"/>
      <c r="B84" s="166"/>
      <c r="C84" s="166"/>
      <c r="D84" s="166"/>
      <c r="E84" s="166"/>
      <c r="F84" s="166"/>
      <c r="G84" s="166"/>
      <c r="H84"/>
    </row>
    <row r="85" spans="1:8" ht="12.75">
      <c r="A85"/>
      <c r="B85" s="167"/>
      <c r="C85" s="167"/>
      <c r="D85" s="167"/>
      <c r="E85" s="167"/>
      <c r="F85" s="167"/>
      <c r="G85" s="167"/>
      <c r="H85"/>
    </row>
    <row r="86" spans="1:14" ht="12.75">
      <c r="A86"/>
      <c r="B86" s="168"/>
      <c r="C86" s="168"/>
      <c r="D86" s="168"/>
      <c r="E86" s="168"/>
      <c r="F86" s="168"/>
      <c r="G86" s="168"/>
      <c r="H86"/>
      <c r="N86"/>
    </row>
    <row r="87" spans="1:14" ht="12.75">
      <c r="A87"/>
      <c r="B87" s="169"/>
      <c r="C87" s="169"/>
      <c r="D87" s="169"/>
      <c r="E87" s="169"/>
      <c r="F87" s="169"/>
      <c r="G87" s="169"/>
      <c r="H87"/>
      <c r="N87"/>
    </row>
    <row r="88" spans="1:8" ht="12.75">
      <c r="A88"/>
      <c r="B88" s="170"/>
      <c r="C88" s="170"/>
      <c r="D88" s="170"/>
      <c r="E88" s="170"/>
      <c r="F88" s="170"/>
      <c r="G88" s="170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13" ht="12.75">
      <c r="A98"/>
      <c r="B98"/>
      <c r="C98"/>
      <c r="D98"/>
      <c r="E98"/>
      <c r="F98"/>
      <c r="G98"/>
      <c r="H98" s="19"/>
      <c r="I98" s="14"/>
      <c r="J98" s="14"/>
      <c r="K98" s="14"/>
      <c r="L98" s="14"/>
      <c r="M98" s="14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ht="12.75">
      <c r="C109" s="1"/>
    </row>
  </sheetData>
  <mergeCells count="50">
    <mergeCell ref="B40:G40"/>
    <mergeCell ref="I37:M38"/>
    <mergeCell ref="B27:C27"/>
    <mergeCell ref="E22:F22"/>
    <mergeCell ref="E23:F23"/>
    <mergeCell ref="B26:C26"/>
    <mergeCell ref="D26:F26"/>
    <mergeCell ref="E24:F24"/>
    <mergeCell ref="I33:M35"/>
    <mergeCell ref="I31:M31"/>
    <mergeCell ref="I19:M20"/>
    <mergeCell ref="I24:M24"/>
    <mergeCell ref="I28:M29"/>
    <mergeCell ref="I21:M23"/>
    <mergeCell ref="I17:M17"/>
    <mergeCell ref="I26:M26"/>
    <mergeCell ref="D18:E18"/>
    <mergeCell ref="D19:E19"/>
    <mergeCell ref="B20:F20"/>
    <mergeCell ref="B2:M2"/>
    <mergeCell ref="E7:F7"/>
    <mergeCell ref="E8:F8"/>
    <mergeCell ref="E4:F4"/>
    <mergeCell ref="E5:F5"/>
    <mergeCell ref="I4:M4"/>
    <mergeCell ref="I6:M6"/>
    <mergeCell ref="I7:M8"/>
    <mergeCell ref="I5:M5"/>
    <mergeCell ref="D31:E31"/>
    <mergeCell ref="D32:E32"/>
    <mergeCell ref="D29:E29"/>
    <mergeCell ref="D17:E17"/>
    <mergeCell ref="D36:E36"/>
    <mergeCell ref="D33:E33"/>
    <mergeCell ref="D34:E34"/>
    <mergeCell ref="D35:E35"/>
    <mergeCell ref="D16:E16"/>
    <mergeCell ref="D27:F27"/>
    <mergeCell ref="D30:E30"/>
    <mergeCell ref="D28:E28"/>
    <mergeCell ref="D14:E14"/>
    <mergeCell ref="I12:M15"/>
    <mergeCell ref="I10:M10"/>
    <mergeCell ref="D10:G10"/>
    <mergeCell ref="D11:E11"/>
    <mergeCell ref="D12:E12"/>
    <mergeCell ref="D13:E13"/>
    <mergeCell ref="D15:E15"/>
    <mergeCell ref="F39:G39"/>
    <mergeCell ref="C39:E39"/>
  </mergeCells>
  <conditionalFormatting sqref="C22:C23">
    <cfRule type="cellIs" priority="1" dxfId="0" operator="equal" stopIfTrue="1">
      <formula>0</formula>
    </cfRule>
  </conditionalFormatting>
  <dataValidations count="4">
    <dataValidation type="whole" allowBlank="1" showErrorMessage="1" sqref="D9 G7:G8">
      <formula1>1</formula1>
      <formula2>100</formula2>
    </dataValidation>
    <dataValidation type="decimal" operator="greaterThan" allowBlank="1" showErrorMessage="1" sqref="G5 C23">
      <formula1>0</formula1>
    </dataValidation>
    <dataValidation type="whole" allowBlank="1" showErrorMessage="1" sqref="C7:C8">
      <formula1>0</formula1>
      <formula2>581687</formula2>
    </dataValidation>
    <dataValidation allowBlank="1" showErrorMessage="1" sqref="D8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I205"/>
  <sheetViews>
    <sheetView showGridLines="0" tabSelected="1" workbookViewId="0" topLeftCell="A1">
      <selection activeCell="Q197" sqref="Q197"/>
    </sheetView>
  </sheetViews>
  <sheetFormatPr defaultColWidth="9.140625" defaultRowHeight="12.75"/>
  <cols>
    <col min="1" max="1" width="2.421875" style="1" customWidth="1"/>
    <col min="2" max="2" width="25.57421875" style="28" customWidth="1"/>
    <col min="3" max="3" width="11.7109375" style="22" customWidth="1"/>
    <col min="4" max="4" width="11.421875" style="22" customWidth="1"/>
    <col min="5" max="5" width="3.7109375" style="22" customWidth="1"/>
    <col min="6" max="6" width="6.140625" style="1" customWidth="1"/>
    <col min="7" max="7" width="27.57421875" style="22" customWidth="1"/>
    <col min="8" max="8" width="8.00390625" style="22" customWidth="1"/>
    <col min="9" max="9" width="8.7109375" style="22" customWidth="1"/>
    <col min="10" max="10" width="4.7109375" style="65" customWidth="1"/>
    <col min="11" max="11" width="6.8515625" style="22" customWidth="1"/>
    <col min="12" max="12" width="23.57421875" style="22" customWidth="1"/>
    <col min="13" max="13" width="12.8515625" style="1" customWidth="1"/>
    <col min="14" max="14" width="5.00390625" style="1" customWidth="1"/>
    <col min="15" max="15" width="5.00390625" style="22" customWidth="1"/>
    <col min="16" max="16384" width="11.421875" style="1" customWidth="1"/>
  </cols>
  <sheetData>
    <row r="1" ht="13.5" thickBot="1"/>
    <row r="2" spans="2:15" ht="25.5" customHeight="1" thickBot="1">
      <c r="B2" s="95" t="s">
        <v>1192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ht="13.5" thickBot="1"/>
    <row r="4" spans="2:15" ht="24" customHeight="1">
      <c r="B4" s="120" t="s">
        <v>1255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2:15" ht="13.5" customHeight="1" thickBo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</row>
    <row r="6" ht="13.5" thickBot="1"/>
    <row r="7" spans="2:15" ht="13.5" thickBot="1">
      <c r="B7" s="116" t="s">
        <v>916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ht="13.5" thickBot="1"/>
    <row r="9" spans="2:15" ht="13.5" thickBot="1">
      <c r="B9" s="116" t="s">
        <v>131</v>
      </c>
      <c r="C9" s="117"/>
      <c r="D9" s="117"/>
      <c r="E9" s="118"/>
      <c r="G9" s="116" t="s">
        <v>129</v>
      </c>
      <c r="H9" s="117"/>
      <c r="I9" s="117"/>
      <c r="J9" s="118"/>
      <c r="L9" s="116" t="s">
        <v>599</v>
      </c>
      <c r="M9" s="117"/>
      <c r="N9" s="117"/>
      <c r="O9" s="118"/>
    </row>
    <row r="10" spans="2:16" ht="12.75">
      <c r="B10" s="12" t="s">
        <v>1157</v>
      </c>
      <c r="C10" s="24">
        <v>0</v>
      </c>
      <c r="D10" s="22">
        <v>0</v>
      </c>
      <c r="E10" s="65">
        <v>1</v>
      </c>
      <c r="G10" s="11" t="s">
        <v>760</v>
      </c>
      <c r="H10" s="22">
        <v>0</v>
      </c>
      <c r="I10" s="22">
        <v>0</v>
      </c>
      <c r="J10" s="65">
        <v>1</v>
      </c>
      <c r="L10" t="s">
        <v>1023</v>
      </c>
      <c r="M10" s="24">
        <v>0</v>
      </c>
      <c r="N10" s="22">
        <v>0</v>
      </c>
      <c r="O10" s="22">
        <v>1</v>
      </c>
      <c r="P10" s="22"/>
    </row>
    <row r="11" spans="2:15" ht="12.75">
      <c r="B11" s="12" t="s">
        <v>1158</v>
      </c>
      <c r="C11" s="24">
        <v>0</v>
      </c>
      <c r="D11" s="22">
        <v>0</v>
      </c>
      <c r="E11" s="65">
        <v>1</v>
      </c>
      <c r="G11" t="s">
        <v>602</v>
      </c>
      <c r="H11" s="22">
        <v>0</v>
      </c>
      <c r="I11" s="22">
        <v>0</v>
      </c>
      <c r="J11" s="65">
        <v>4</v>
      </c>
      <c r="L11" t="s">
        <v>1024</v>
      </c>
      <c r="M11" s="24">
        <v>0</v>
      </c>
      <c r="N11" s="22">
        <v>0</v>
      </c>
      <c r="O11" s="22">
        <v>1</v>
      </c>
    </row>
    <row r="12" spans="2:15" ht="12.75">
      <c r="B12" s="30" t="s">
        <v>638</v>
      </c>
      <c r="C12" s="24">
        <v>0</v>
      </c>
      <c r="D12" s="22">
        <v>0</v>
      </c>
      <c r="E12" s="65">
        <v>1</v>
      </c>
      <c r="G12" t="s">
        <v>601</v>
      </c>
      <c r="H12" s="22">
        <v>0</v>
      </c>
      <c r="I12" s="22">
        <v>0</v>
      </c>
      <c r="J12" s="65">
        <v>4</v>
      </c>
      <c r="L12" t="s">
        <v>624</v>
      </c>
      <c r="M12" s="24">
        <v>0</v>
      </c>
      <c r="N12" s="22">
        <v>0</v>
      </c>
      <c r="O12" s="22">
        <v>1</v>
      </c>
    </row>
    <row r="13" spans="2:15" ht="12.75">
      <c r="B13" s="12" t="s">
        <v>1159</v>
      </c>
      <c r="C13" s="24">
        <v>0</v>
      </c>
      <c r="D13" s="22">
        <v>0</v>
      </c>
      <c r="E13" s="65">
        <v>1</v>
      </c>
      <c r="G13" t="s">
        <v>583</v>
      </c>
      <c r="H13" s="22">
        <v>0</v>
      </c>
      <c r="I13" s="22">
        <v>0</v>
      </c>
      <c r="J13" s="65">
        <v>1</v>
      </c>
      <c r="L13" t="s">
        <v>629</v>
      </c>
      <c r="M13" s="24">
        <v>0</v>
      </c>
      <c r="N13" s="22">
        <v>0</v>
      </c>
      <c r="O13" s="22">
        <v>1</v>
      </c>
    </row>
    <row r="14" spans="2:15" ht="12.75">
      <c r="B14" s="30" t="s">
        <v>1160</v>
      </c>
      <c r="C14" s="24">
        <v>0</v>
      </c>
      <c r="D14" s="22">
        <v>0</v>
      </c>
      <c r="E14" s="65">
        <v>1</v>
      </c>
      <c r="G14" t="s">
        <v>600</v>
      </c>
      <c r="H14" s="22">
        <v>0</v>
      </c>
      <c r="I14" s="22">
        <v>0</v>
      </c>
      <c r="J14" s="65">
        <v>1</v>
      </c>
      <c r="L14" t="s">
        <v>632</v>
      </c>
      <c r="M14" s="24">
        <v>0</v>
      </c>
      <c r="N14" s="22">
        <v>0</v>
      </c>
      <c r="O14" s="22">
        <v>1</v>
      </c>
    </row>
    <row r="15" spans="2:15" ht="12.75" customHeight="1">
      <c r="B15" s="30" t="s">
        <v>1128</v>
      </c>
      <c r="C15" s="24">
        <v>0</v>
      </c>
      <c r="D15" s="22">
        <v>0</v>
      </c>
      <c r="E15" s="65">
        <v>1</v>
      </c>
      <c r="G15" t="s">
        <v>1232</v>
      </c>
      <c r="H15" s="22">
        <v>0</v>
      </c>
      <c r="I15" s="22">
        <v>0</v>
      </c>
      <c r="J15" s="65">
        <v>1</v>
      </c>
      <c r="L15" t="s">
        <v>627</v>
      </c>
      <c r="M15" s="24">
        <v>0</v>
      </c>
      <c r="N15" s="22">
        <v>0</v>
      </c>
      <c r="O15" s="22">
        <v>1</v>
      </c>
    </row>
    <row r="16" spans="2:15" ht="12.75" customHeight="1" thickBot="1">
      <c r="B16" s="30"/>
      <c r="C16" s="24"/>
      <c r="E16" s="65"/>
      <c r="G16" t="s">
        <v>490</v>
      </c>
      <c r="H16" s="22">
        <v>0</v>
      </c>
      <c r="I16" s="22">
        <v>0</v>
      </c>
      <c r="J16" s="65">
        <v>1</v>
      </c>
      <c r="L16" t="s">
        <v>625</v>
      </c>
      <c r="M16" s="24">
        <v>0</v>
      </c>
      <c r="N16" s="22">
        <v>0</v>
      </c>
      <c r="O16" s="22">
        <v>1</v>
      </c>
    </row>
    <row r="17" spans="2:15" ht="12.75" customHeight="1" thickBot="1">
      <c r="B17" s="116" t="s">
        <v>132</v>
      </c>
      <c r="C17" s="117"/>
      <c r="D17" s="117"/>
      <c r="E17" s="118"/>
      <c r="G17" t="s">
        <v>1026</v>
      </c>
      <c r="H17" s="22">
        <v>0</v>
      </c>
      <c r="I17" s="22">
        <v>0</v>
      </c>
      <c r="J17" s="65">
        <v>4</v>
      </c>
      <c r="L17" t="s">
        <v>630</v>
      </c>
      <c r="M17" s="24">
        <v>0</v>
      </c>
      <c r="N17" s="22">
        <v>0</v>
      </c>
      <c r="O17" s="22">
        <v>1</v>
      </c>
    </row>
    <row r="18" spans="2:15" ht="12.75" customHeight="1">
      <c r="B18" t="s">
        <v>124</v>
      </c>
      <c r="C18" s="24">
        <v>0</v>
      </c>
      <c r="D18" s="22">
        <v>0</v>
      </c>
      <c r="E18" s="65">
        <v>1</v>
      </c>
      <c r="G18" t="s">
        <v>1027</v>
      </c>
      <c r="H18" s="22">
        <v>0</v>
      </c>
      <c r="I18" s="22">
        <v>0</v>
      </c>
      <c r="J18" s="65">
        <v>4</v>
      </c>
      <c r="L18" t="s">
        <v>633</v>
      </c>
      <c r="M18" s="24">
        <v>0</v>
      </c>
      <c r="N18" s="22">
        <v>0</v>
      </c>
      <c r="O18" s="22">
        <v>1</v>
      </c>
    </row>
    <row r="19" spans="2:15" ht="12.75" customHeight="1" thickBot="1">
      <c r="B19" t="s">
        <v>125</v>
      </c>
      <c r="C19" s="24">
        <v>0</v>
      </c>
      <c r="D19" s="22">
        <v>0</v>
      </c>
      <c r="E19" s="65">
        <v>1</v>
      </c>
      <c r="L19" t="s">
        <v>628</v>
      </c>
      <c r="M19" s="24">
        <v>0</v>
      </c>
      <c r="N19" s="22">
        <v>0</v>
      </c>
      <c r="O19" s="22">
        <v>1</v>
      </c>
    </row>
    <row r="20" spans="2:15" ht="12.75" customHeight="1" thickBot="1">
      <c r="B20" t="s">
        <v>126</v>
      </c>
      <c r="C20" s="24">
        <v>0</v>
      </c>
      <c r="D20" s="22">
        <v>0</v>
      </c>
      <c r="E20" s="65">
        <v>1</v>
      </c>
      <c r="G20" s="116" t="s">
        <v>130</v>
      </c>
      <c r="H20" s="117"/>
      <c r="I20" s="117"/>
      <c r="J20" s="118"/>
      <c r="L20" t="s">
        <v>626</v>
      </c>
      <c r="M20" s="24">
        <v>0</v>
      </c>
      <c r="N20" s="22">
        <v>0</v>
      </c>
      <c r="O20" s="22">
        <v>1</v>
      </c>
    </row>
    <row r="21" spans="2:18" ht="12.75" customHeight="1">
      <c r="B21" t="s">
        <v>127</v>
      </c>
      <c r="C21" s="24">
        <v>0</v>
      </c>
      <c r="D21" s="22">
        <v>0</v>
      </c>
      <c r="E21" s="65">
        <v>1</v>
      </c>
      <c r="G21" t="s">
        <v>1071</v>
      </c>
      <c r="H21" s="24">
        <v>0</v>
      </c>
      <c r="I21" s="22">
        <v>0</v>
      </c>
      <c r="J21" s="65">
        <v>1</v>
      </c>
      <c r="L21" t="s">
        <v>631</v>
      </c>
      <c r="M21" s="24">
        <v>0</v>
      </c>
      <c r="N21" s="22">
        <v>0</v>
      </c>
      <c r="O21" s="22">
        <v>1</v>
      </c>
      <c r="P21" s="22"/>
      <c r="Q21"/>
      <c r="R21"/>
    </row>
    <row r="22" spans="7:18" ht="12.75" customHeight="1">
      <c r="G22" t="s">
        <v>1237</v>
      </c>
      <c r="H22" s="24">
        <v>0</v>
      </c>
      <c r="I22" s="22">
        <v>0</v>
      </c>
      <c r="J22" s="65">
        <v>1</v>
      </c>
      <c r="L22"/>
      <c r="M22" s="24"/>
      <c r="N22" s="22"/>
      <c r="P22" s="22"/>
      <c r="Q22"/>
      <c r="R22"/>
    </row>
    <row r="23" spans="7:18" ht="12.75" customHeight="1">
      <c r="G23" t="s">
        <v>1236</v>
      </c>
      <c r="H23" s="24">
        <v>0</v>
      </c>
      <c r="I23" s="22">
        <v>0</v>
      </c>
      <c r="J23" s="65">
        <v>1</v>
      </c>
      <c r="P23" s="22"/>
      <c r="Q23"/>
      <c r="R23"/>
    </row>
    <row r="24" spans="7:18" ht="12.75" customHeight="1">
      <c r="G24" t="s">
        <v>1231</v>
      </c>
      <c r="H24" s="24">
        <v>0</v>
      </c>
      <c r="I24" s="22">
        <v>10</v>
      </c>
      <c r="J24" s="65">
        <v>1</v>
      </c>
      <c r="P24" s="22"/>
      <c r="Q24"/>
      <c r="R24"/>
    </row>
    <row r="25" spans="16:18" ht="12.75" customHeight="1">
      <c r="P25" s="22"/>
      <c r="Q25"/>
      <c r="R25"/>
    </row>
    <row r="26" spans="2:18" ht="12.75" customHeight="1">
      <c r="B26"/>
      <c r="C26" s="24"/>
      <c r="P26" s="22"/>
      <c r="Q26"/>
      <c r="R26"/>
    </row>
    <row r="27" spans="2:18" ht="12.75" customHeight="1">
      <c r="B27"/>
      <c r="C27" s="24"/>
      <c r="G27" s="11"/>
      <c r="P27" s="22"/>
      <c r="Q27"/>
      <c r="R27"/>
    </row>
    <row r="28" spans="2:18" ht="12.75" customHeight="1">
      <c r="B28"/>
      <c r="C28" s="24"/>
      <c r="G28" s="11"/>
      <c r="L28"/>
      <c r="M28" s="24"/>
      <c r="N28" s="22"/>
      <c r="P28" s="22"/>
      <c r="Q28"/>
      <c r="R28"/>
    </row>
    <row r="29" ht="13.5" thickBot="1">
      <c r="Q29"/>
    </row>
    <row r="30" spans="2:17" ht="15" customHeight="1" thickBot="1">
      <c r="B30" s="116" t="s">
        <v>917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Q30"/>
    </row>
    <row r="31" ht="12.75" customHeight="1" thickBot="1">
      <c r="Q31"/>
    </row>
    <row r="32" spans="2:17" ht="13.5" customHeight="1" thickBot="1">
      <c r="B32" s="116" t="s">
        <v>918</v>
      </c>
      <c r="C32" s="117"/>
      <c r="D32" s="117"/>
      <c r="E32" s="118"/>
      <c r="G32" s="116" t="s">
        <v>938</v>
      </c>
      <c r="H32" s="117"/>
      <c r="I32" s="117"/>
      <c r="J32" s="118"/>
      <c r="L32" s="116" t="s">
        <v>1048</v>
      </c>
      <c r="M32" s="117"/>
      <c r="N32" s="117"/>
      <c r="O32" s="118"/>
      <c r="Q32"/>
    </row>
    <row r="33" spans="2:15" ht="12.75">
      <c r="B33" s="12" t="s">
        <v>1176</v>
      </c>
      <c r="C33" s="24">
        <v>0</v>
      </c>
      <c r="D33" s="22">
        <v>0</v>
      </c>
      <c r="E33" s="22">
        <v>5</v>
      </c>
      <c r="G33" t="s">
        <v>898</v>
      </c>
      <c r="H33" s="27">
        <v>0</v>
      </c>
      <c r="I33" s="22">
        <v>0</v>
      </c>
      <c r="J33" s="65">
        <v>10</v>
      </c>
      <c r="L33" t="s">
        <v>645</v>
      </c>
      <c r="M33" s="27">
        <v>0</v>
      </c>
      <c r="N33" s="22">
        <v>0</v>
      </c>
      <c r="O33" s="22">
        <v>1</v>
      </c>
    </row>
    <row r="34" spans="2:15" ht="12.75">
      <c r="B34" s="29" t="s">
        <v>1130</v>
      </c>
      <c r="C34" s="24">
        <v>0</v>
      </c>
      <c r="D34" s="22">
        <v>0</v>
      </c>
      <c r="E34" s="22">
        <v>5</v>
      </c>
      <c r="G34" s="53" t="s">
        <v>577</v>
      </c>
      <c r="H34" s="27">
        <v>0</v>
      </c>
      <c r="I34" s="22">
        <v>0</v>
      </c>
      <c r="J34" s="65">
        <v>10</v>
      </c>
      <c r="L34" t="s">
        <v>646</v>
      </c>
      <c r="M34" s="27">
        <v>0</v>
      </c>
      <c r="N34" s="22">
        <v>0</v>
      </c>
      <c r="O34" s="22">
        <v>1</v>
      </c>
    </row>
    <row r="35" spans="2:15" ht="12.75">
      <c r="B35" s="29" t="s">
        <v>1132</v>
      </c>
      <c r="C35" s="24">
        <v>0</v>
      </c>
      <c r="D35" s="22">
        <v>0</v>
      </c>
      <c r="E35" s="22">
        <v>5</v>
      </c>
      <c r="G35" s="11" t="s">
        <v>578</v>
      </c>
      <c r="H35" s="27">
        <v>0</v>
      </c>
      <c r="I35" s="22">
        <v>0</v>
      </c>
      <c r="J35" s="65">
        <v>10</v>
      </c>
      <c r="L35" t="s">
        <v>647</v>
      </c>
      <c r="M35" s="27">
        <v>0</v>
      </c>
      <c r="N35" s="22">
        <v>0</v>
      </c>
      <c r="O35" s="22">
        <v>1</v>
      </c>
    </row>
    <row r="36" spans="2:15" ht="13.5" customHeight="1">
      <c r="B36" s="29" t="s">
        <v>1131</v>
      </c>
      <c r="C36" s="24">
        <v>0</v>
      </c>
      <c r="D36" s="22">
        <v>0</v>
      </c>
      <c r="E36" s="22">
        <v>5</v>
      </c>
      <c r="G36" s="11" t="s">
        <v>579</v>
      </c>
      <c r="H36" s="27">
        <v>0</v>
      </c>
      <c r="I36" s="22">
        <v>0</v>
      </c>
      <c r="J36" s="65">
        <v>10</v>
      </c>
      <c r="L36" t="s">
        <v>648</v>
      </c>
      <c r="M36" s="27">
        <v>0</v>
      </c>
      <c r="N36" s="22">
        <v>0</v>
      </c>
      <c r="O36" s="22">
        <v>1</v>
      </c>
    </row>
    <row r="37" spans="2:15" ht="12.75">
      <c r="B37" s="29" t="s">
        <v>1137</v>
      </c>
      <c r="C37" s="24">
        <v>0</v>
      </c>
      <c r="D37" s="22">
        <v>0</v>
      </c>
      <c r="E37" s="22">
        <v>5</v>
      </c>
      <c r="G37" s="11" t="s">
        <v>580</v>
      </c>
      <c r="H37" s="27">
        <v>0</v>
      </c>
      <c r="I37" s="22">
        <v>0</v>
      </c>
      <c r="J37" s="65">
        <v>10</v>
      </c>
      <c r="L37" t="s">
        <v>563</v>
      </c>
      <c r="M37" s="27">
        <v>0</v>
      </c>
      <c r="N37" s="22">
        <v>0</v>
      </c>
      <c r="O37" s="22">
        <v>1</v>
      </c>
    </row>
    <row r="38" spans="2:17" ht="12.75">
      <c r="B38" s="12" t="s">
        <v>1136</v>
      </c>
      <c r="C38" s="24">
        <v>0</v>
      </c>
      <c r="D38" s="22">
        <v>0</v>
      </c>
      <c r="E38" s="22">
        <v>5</v>
      </c>
      <c r="G38" s="11" t="s">
        <v>581</v>
      </c>
      <c r="H38" s="27">
        <v>0</v>
      </c>
      <c r="I38" s="22">
        <v>0</v>
      </c>
      <c r="J38" s="65">
        <v>10</v>
      </c>
      <c r="L38" t="s">
        <v>649</v>
      </c>
      <c r="M38" s="27">
        <v>0</v>
      </c>
      <c r="N38" s="22">
        <v>0</v>
      </c>
      <c r="O38" s="22">
        <v>1</v>
      </c>
      <c r="Q38"/>
    </row>
    <row r="39" spans="2:17" ht="13.5" thickBot="1">
      <c r="B39" s="12" t="s">
        <v>1134</v>
      </c>
      <c r="C39" s="24">
        <v>0</v>
      </c>
      <c r="D39" s="22">
        <v>0</v>
      </c>
      <c r="E39" s="22">
        <v>5</v>
      </c>
      <c r="G39" s="11" t="s">
        <v>582</v>
      </c>
      <c r="H39" s="27">
        <v>0</v>
      </c>
      <c r="I39" s="22">
        <v>0</v>
      </c>
      <c r="J39" s="65">
        <v>10</v>
      </c>
      <c r="Q39"/>
    </row>
    <row r="40" spans="2:19" ht="13.5" thickBot="1">
      <c r="B40" s="12" t="s">
        <v>1177</v>
      </c>
      <c r="C40" s="24">
        <v>0</v>
      </c>
      <c r="D40" s="22">
        <v>0</v>
      </c>
      <c r="E40" s="22">
        <v>5</v>
      </c>
      <c r="G40" s="11" t="s">
        <v>762</v>
      </c>
      <c r="H40" s="27">
        <v>0</v>
      </c>
      <c r="I40" s="22">
        <v>0</v>
      </c>
      <c r="J40" s="65">
        <v>10</v>
      </c>
      <c r="L40" s="116" t="s">
        <v>1049</v>
      </c>
      <c r="M40" s="117"/>
      <c r="N40" s="117"/>
      <c r="O40" s="118"/>
      <c r="Q40"/>
      <c r="R40" s="3"/>
      <c r="S40"/>
    </row>
    <row r="41" spans="2:15" ht="12.75" customHeight="1">
      <c r="B41" s="12" t="s">
        <v>1178</v>
      </c>
      <c r="C41" s="24">
        <v>0</v>
      </c>
      <c r="D41" s="22">
        <v>0</v>
      </c>
      <c r="E41" s="22">
        <v>5</v>
      </c>
      <c r="G41" s="11" t="s">
        <v>889</v>
      </c>
      <c r="H41" s="27">
        <v>0</v>
      </c>
      <c r="I41" s="22">
        <v>0</v>
      </c>
      <c r="J41" s="65">
        <v>10</v>
      </c>
      <c r="L41" t="s">
        <v>808</v>
      </c>
      <c r="M41" s="27">
        <v>0</v>
      </c>
      <c r="N41" s="22">
        <v>0</v>
      </c>
      <c r="O41" s="22">
        <v>1</v>
      </c>
    </row>
    <row r="42" spans="2:15" ht="12.75">
      <c r="B42" s="12" t="s">
        <v>1179</v>
      </c>
      <c r="C42" s="24">
        <v>0</v>
      </c>
      <c r="D42" s="22">
        <v>0</v>
      </c>
      <c r="E42" s="22">
        <v>5</v>
      </c>
      <c r="G42" t="s">
        <v>800</v>
      </c>
      <c r="H42" s="27">
        <v>0</v>
      </c>
      <c r="I42" s="22">
        <v>0</v>
      </c>
      <c r="J42" s="65">
        <v>10</v>
      </c>
      <c r="L42" t="s">
        <v>1046</v>
      </c>
      <c r="M42" s="27">
        <v>0</v>
      </c>
      <c r="N42" s="22">
        <v>0</v>
      </c>
      <c r="O42" s="22">
        <v>1</v>
      </c>
    </row>
    <row r="43" spans="2:15" ht="12.75">
      <c r="B43" s="12" t="s">
        <v>1135</v>
      </c>
      <c r="C43" s="24">
        <v>0</v>
      </c>
      <c r="D43" s="22">
        <v>0</v>
      </c>
      <c r="E43" s="22">
        <v>5</v>
      </c>
      <c r="G43" t="s">
        <v>826</v>
      </c>
      <c r="H43" s="27">
        <v>0</v>
      </c>
      <c r="I43" s="22">
        <v>0</v>
      </c>
      <c r="J43" s="65">
        <v>10</v>
      </c>
      <c r="L43" t="s">
        <v>507</v>
      </c>
      <c r="M43" s="27">
        <v>0</v>
      </c>
      <c r="N43" s="22">
        <v>0</v>
      </c>
      <c r="O43" s="22">
        <v>1</v>
      </c>
    </row>
    <row r="44" spans="2:15" ht="12.75">
      <c r="B44" s="12" t="s">
        <v>1138</v>
      </c>
      <c r="C44" s="24">
        <v>0</v>
      </c>
      <c r="D44" s="22">
        <v>0</v>
      </c>
      <c r="E44" s="22">
        <v>5</v>
      </c>
      <c r="G44" t="s">
        <v>765</v>
      </c>
      <c r="H44" s="27">
        <v>0</v>
      </c>
      <c r="I44" s="22">
        <v>0</v>
      </c>
      <c r="J44" s="65">
        <v>10</v>
      </c>
      <c r="L44" t="s">
        <v>509</v>
      </c>
      <c r="M44" s="27">
        <v>0</v>
      </c>
      <c r="N44" s="22">
        <v>0</v>
      </c>
      <c r="O44" s="22">
        <v>1</v>
      </c>
    </row>
    <row r="45" spans="2:15" ht="12.75">
      <c r="B45" s="12" t="s">
        <v>1139</v>
      </c>
      <c r="C45" s="24">
        <v>0</v>
      </c>
      <c r="D45" s="22">
        <v>0</v>
      </c>
      <c r="E45" s="22">
        <v>5</v>
      </c>
      <c r="G45" t="s">
        <v>828</v>
      </c>
      <c r="H45" s="27">
        <v>0</v>
      </c>
      <c r="I45" s="22">
        <v>0</v>
      </c>
      <c r="J45" s="65">
        <v>10</v>
      </c>
      <c r="L45" t="s">
        <v>550</v>
      </c>
      <c r="M45" s="27">
        <v>0</v>
      </c>
      <c r="N45" s="22">
        <v>0</v>
      </c>
      <c r="O45" s="22">
        <v>1</v>
      </c>
    </row>
    <row r="46" spans="2:15" ht="12.75">
      <c r="B46" t="s">
        <v>935</v>
      </c>
      <c r="C46" s="24">
        <v>0</v>
      </c>
      <c r="D46" s="22">
        <v>0</v>
      </c>
      <c r="E46" s="22">
        <v>5</v>
      </c>
      <c r="H46" s="27"/>
      <c r="L46" t="s">
        <v>535</v>
      </c>
      <c r="M46" s="27">
        <v>0</v>
      </c>
      <c r="N46" s="22">
        <v>0</v>
      </c>
      <c r="O46" s="22">
        <v>1</v>
      </c>
    </row>
    <row r="47" spans="2:15" ht="12.75">
      <c r="B47" t="s">
        <v>992</v>
      </c>
      <c r="C47" s="24">
        <v>0</v>
      </c>
      <c r="D47" s="22">
        <v>0</v>
      </c>
      <c r="E47" s="22">
        <v>5</v>
      </c>
      <c r="L47" t="s">
        <v>1047</v>
      </c>
      <c r="M47" s="27">
        <v>0</v>
      </c>
      <c r="N47" s="22">
        <v>0</v>
      </c>
      <c r="O47" s="22">
        <v>1</v>
      </c>
    </row>
    <row r="48" spans="2:15" ht="12.75">
      <c r="B48" s="12" t="s">
        <v>933</v>
      </c>
      <c r="C48" s="24">
        <v>0</v>
      </c>
      <c r="D48" s="22">
        <v>0</v>
      </c>
      <c r="E48" s="22">
        <v>5</v>
      </c>
      <c r="G48" t="s">
        <v>481</v>
      </c>
      <c r="H48" s="24">
        <v>0</v>
      </c>
      <c r="I48" s="22">
        <v>0</v>
      </c>
      <c r="J48" s="65">
        <v>5</v>
      </c>
      <c r="L48" t="s">
        <v>1068</v>
      </c>
      <c r="M48" s="27">
        <v>0</v>
      </c>
      <c r="N48" s="22">
        <v>0</v>
      </c>
      <c r="O48" s="22">
        <v>1</v>
      </c>
    </row>
    <row r="49" spans="7:15" ht="12.75">
      <c r="G49" t="s">
        <v>937</v>
      </c>
      <c r="H49" s="24">
        <v>0</v>
      </c>
      <c r="I49" s="22">
        <v>0</v>
      </c>
      <c r="J49" s="65">
        <v>5</v>
      </c>
      <c r="L49" s="1"/>
      <c r="M49" s="27"/>
      <c r="N49" s="22"/>
      <c r="O49" s="1"/>
    </row>
    <row r="50" spans="2:15" ht="12.75">
      <c r="B50" t="s">
        <v>993</v>
      </c>
      <c r="C50" s="24">
        <v>0</v>
      </c>
      <c r="D50" s="22">
        <v>0</v>
      </c>
      <c r="E50" s="22">
        <v>5</v>
      </c>
      <c r="G50" t="s">
        <v>934</v>
      </c>
      <c r="H50" s="24">
        <v>0</v>
      </c>
      <c r="I50" s="22">
        <v>0</v>
      </c>
      <c r="J50" s="65">
        <v>5</v>
      </c>
      <c r="L50" t="s">
        <v>555</v>
      </c>
      <c r="M50" s="27">
        <v>0</v>
      </c>
      <c r="N50" s="22">
        <v>0</v>
      </c>
      <c r="O50" s="22">
        <v>1</v>
      </c>
    </row>
    <row r="51" spans="2:15" ht="12.75">
      <c r="B51" t="s">
        <v>133</v>
      </c>
      <c r="C51" s="27">
        <v>0</v>
      </c>
      <c r="D51" s="22">
        <v>0</v>
      </c>
      <c r="E51" s="22">
        <v>1</v>
      </c>
      <c r="L51" t="s">
        <v>644</v>
      </c>
      <c r="M51" s="27">
        <v>0</v>
      </c>
      <c r="N51" s="22">
        <v>0</v>
      </c>
      <c r="O51" s="22">
        <v>1</v>
      </c>
    </row>
    <row r="52" spans="2:15" ht="12.75">
      <c r="B52" t="s">
        <v>936</v>
      </c>
      <c r="C52" s="24">
        <v>0</v>
      </c>
      <c r="D52" s="22">
        <v>0</v>
      </c>
      <c r="E52" s="22">
        <v>5</v>
      </c>
      <c r="G52" t="s">
        <v>617</v>
      </c>
      <c r="H52" s="27">
        <v>0</v>
      </c>
      <c r="I52" s="22">
        <v>0</v>
      </c>
      <c r="J52" s="65">
        <v>1</v>
      </c>
      <c r="L52" t="s">
        <v>643</v>
      </c>
      <c r="M52" s="27">
        <v>0</v>
      </c>
      <c r="N52" s="22">
        <v>0</v>
      </c>
      <c r="O52" s="22">
        <v>1</v>
      </c>
    </row>
    <row r="53" spans="7:15" ht="12.75">
      <c r="G53" t="s">
        <v>758</v>
      </c>
      <c r="H53" s="27">
        <v>0</v>
      </c>
      <c r="I53" s="22">
        <v>0</v>
      </c>
      <c r="J53" s="65">
        <v>1</v>
      </c>
      <c r="L53" t="s">
        <v>642</v>
      </c>
      <c r="M53" s="27">
        <v>0</v>
      </c>
      <c r="N53" s="22">
        <v>0</v>
      </c>
      <c r="O53" s="22">
        <v>1</v>
      </c>
    </row>
    <row r="54" ht="13.5" thickBot="1"/>
    <row r="55" spans="2:15" ht="12.75" customHeight="1" thickBot="1">
      <c r="B55" s="116" t="s">
        <v>919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</row>
    <row r="56" ht="14.25" customHeight="1" thickBot="1"/>
    <row r="57" spans="2:15" ht="13.5" thickBot="1">
      <c r="B57" s="116" t="s">
        <v>920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</row>
    <row r="58" ht="13.5" thickBot="1"/>
    <row r="59" spans="2:15" ht="13.5" thickBot="1">
      <c r="B59" s="119" t="s">
        <v>1195</v>
      </c>
      <c r="C59" s="114"/>
      <c r="D59" s="114"/>
      <c r="E59" s="115"/>
      <c r="G59" s="113" t="s">
        <v>921</v>
      </c>
      <c r="H59" s="114"/>
      <c r="I59" s="114"/>
      <c r="J59" s="115"/>
      <c r="L59" s="113" t="s">
        <v>939</v>
      </c>
      <c r="M59" s="114"/>
      <c r="N59" s="114"/>
      <c r="O59" s="115"/>
    </row>
    <row r="60" spans="2:15" ht="12.75">
      <c r="B60" s="11" t="s">
        <v>1140</v>
      </c>
      <c r="C60" s="24">
        <v>0</v>
      </c>
      <c r="D60" s="22">
        <v>0</v>
      </c>
      <c r="E60" s="22">
        <v>5</v>
      </c>
      <c r="G60" t="s">
        <v>560</v>
      </c>
      <c r="H60" s="24">
        <v>0</v>
      </c>
      <c r="I60" s="22">
        <v>0</v>
      </c>
      <c r="J60" s="65">
        <v>10</v>
      </c>
      <c r="L60" t="s">
        <v>1072</v>
      </c>
      <c r="M60" s="24">
        <v>0</v>
      </c>
      <c r="N60" s="22">
        <v>0</v>
      </c>
      <c r="O60" s="22">
        <v>5</v>
      </c>
    </row>
    <row r="61" spans="2:15" ht="12.75">
      <c r="B61" s="3" t="s">
        <v>1141</v>
      </c>
      <c r="C61" s="24">
        <v>0</v>
      </c>
      <c r="D61" s="22">
        <v>0</v>
      </c>
      <c r="E61" s="22">
        <v>5</v>
      </c>
      <c r="G61" s="1" t="s">
        <v>1221</v>
      </c>
      <c r="H61" s="24">
        <v>0</v>
      </c>
      <c r="I61" s="22">
        <v>0</v>
      </c>
      <c r="J61" s="65">
        <v>20</v>
      </c>
      <c r="L61" t="s">
        <v>944</v>
      </c>
      <c r="M61" s="24">
        <v>0</v>
      </c>
      <c r="N61" s="22">
        <v>0</v>
      </c>
      <c r="O61" s="22">
        <v>20</v>
      </c>
    </row>
    <row r="62" spans="1:35" ht="12.75">
      <c r="A62" s="3"/>
      <c r="B62" s="3" t="s">
        <v>1142</v>
      </c>
      <c r="C62" s="24">
        <v>0</v>
      </c>
      <c r="D62" s="22">
        <v>0</v>
      </c>
      <c r="E62" s="22">
        <v>5</v>
      </c>
      <c r="G62" s="1" t="s">
        <v>1220</v>
      </c>
      <c r="H62" s="24">
        <v>0</v>
      </c>
      <c r="I62" s="52">
        <v>0</v>
      </c>
      <c r="J62" s="65">
        <v>30</v>
      </c>
      <c r="L62" t="s">
        <v>568</v>
      </c>
      <c r="M62" s="24">
        <v>0</v>
      </c>
      <c r="N62" s="22">
        <v>0</v>
      </c>
      <c r="O62" s="22">
        <v>20</v>
      </c>
      <c r="U62" s="3"/>
      <c r="V62" s="3"/>
      <c r="W62" s="3"/>
      <c r="AI62" s="3"/>
    </row>
    <row r="63" spans="2:15" ht="12.75">
      <c r="B63" s="3" t="s">
        <v>1143</v>
      </c>
      <c r="C63" s="24">
        <v>0</v>
      </c>
      <c r="D63" s="22">
        <v>0</v>
      </c>
      <c r="E63" s="22">
        <v>5</v>
      </c>
      <c r="G63" t="s">
        <v>948</v>
      </c>
      <c r="H63" s="24">
        <v>0</v>
      </c>
      <c r="I63" s="22">
        <v>0</v>
      </c>
      <c r="J63" s="65">
        <v>40</v>
      </c>
      <c r="L63" t="s">
        <v>595</v>
      </c>
      <c r="M63" s="24">
        <v>0</v>
      </c>
      <c r="N63" s="22">
        <v>0</v>
      </c>
      <c r="O63" s="22">
        <v>20</v>
      </c>
    </row>
    <row r="64" spans="2:15" ht="13.5" customHeight="1">
      <c r="B64" s="3" t="s">
        <v>1144</v>
      </c>
      <c r="C64" s="24">
        <v>0</v>
      </c>
      <c r="D64" s="22">
        <v>0</v>
      </c>
      <c r="E64" s="22">
        <v>5</v>
      </c>
      <c r="G64" t="s">
        <v>988</v>
      </c>
      <c r="H64" s="24">
        <v>0</v>
      </c>
      <c r="I64" s="22">
        <v>0</v>
      </c>
      <c r="J64" s="65">
        <v>60</v>
      </c>
      <c r="L64" t="s">
        <v>567</v>
      </c>
      <c r="M64" s="24">
        <v>0</v>
      </c>
      <c r="N64" s="22">
        <v>0</v>
      </c>
      <c r="O64" s="22">
        <v>20</v>
      </c>
    </row>
    <row r="65" spans="2:15" ht="12.75">
      <c r="B65" s="3" t="s">
        <v>1145</v>
      </c>
      <c r="C65" s="24">
        <v>0</v>
      </c>
      <c r="D65" s="22">
        <v>0</v>
      </c>
      <c r="E65" s="22">
        <v>5</v>
      </c>
      <c r="G65" t="s">
        <v>1065</v>
      </c>
      <c r="H65" s="24">
        <v>0</v>
      </c>
      <c r="I65" s="22">
        <v>0</v>
      </c>
      <c r="J65" s="65">
        <v>80</v>
      </c>
      <c r="L65" t="s">
        <v>594</v>
      </c>
      <c r="M65" s="24">
        <v>0</v>
      </c>
      <c r="N65" s="22">
        <v>0</v>
      </c>
      <c r="O65" s="22">
        <v>20</v>
      </c>
    </row>
    <row r="66" spans="2:15" ht="12.75">
      <c r="B66" s="21" t="s">
        <v>1161</v>
      </c>
      <c r="C66" s="24">
        <v>0</v>
      </c>
      <c r="D66" s="22">
        <v>0</v>
      </c>
      <c r="E66" s="22">
        <v>5</v>
      </c>
      <c r="G66" t="s">
        <v>989</v>
      </c>
      <c r="H66" s="24">
        <v>0</v>
      </c>
      <c r="I66" s="22">
        <v>0</v>
      </c>
      <c r="J66" s="65">
        <v>100</v>
      </c>
      <c r="L66" t="s">
        <v>945</v>
      </c>
      <c r="M66" s="24">
        <v>0</v>
      </c>
      <c r="N66" s="22">
        <v>0</v>
      </c>
      <c r="O66" s="22">
        <v>20</v>
      </c>
    </row>
    <row r="67" spans="2:15" ht="12.75">
      <c r="B67" s="3" t="s">
        <v>1146</v>
      </c>
      <c r="C67" s="24">
        <v>0</v>
      </c>
      <c r="D67" s="22">
        <v>0</v>
      </c>
      <c r="E67" s="22">
        <v>5</v>
      </c>
      <c r="G67" t="s">
        <v>1063</v>
      </c>
      <c r="H67" s="24">
        <v>0</v>
      </c>
      <c r="I67" s="22">
        <v>0</v>
      </c>
      <c r="J67" s="65">
        <v>100</v>
      </c>
      <c r="L67" t="s">
        <v>946</v>
      </c>
      <c r="M67" s="24">
        <v>0</v>
      </c>
      <c r="N67" s="22">
        <v>0</v>
      </c>
      <c r="O67" s="22">
        <v>20</v>
      </c>
    </row>
    <row r="68" spans="2:15" ht="12.75">
      <c r="B68" s="3" t="s">
        <v>1147</v>
      </c>
      <c r="C68" s="24">
        <v>0</v>
      </c>
      <c r="D68" s="22">
        <v>0</v>
      </c>
      <c r="E68" s="22">
        <v>5</v>
      </c>
      <c r="G68" t="s">
        <v>1064</v>
      </c>
      <c r="H68" s="24">
        <v>0</v>
      </c>
      <c r="I68" s="22">
        <v>0</v>
      </c>
      <c r="J68" s="65">
        <v>100</v>
      </c>
      <c r="L68" t="s">
        <v>596</v>
      </c>
      <c r="M68" s="24">
        <v>0</v>
      </c>
      <c r="N68" s="22">
        <v>0</v>
      </c>
      <c r="O68" s="22">
        <v>20</v>
      </c>
    </row>
    <row r="69" spans="2:15" ht="13.5" thickBot="1">
      <c r="B69" s="11" t="s">
        <v>565</v>
      </c>
      <c r="C69" s="24">
        <v>0</v>
      </c>
      <c r="D69" s="22">
        <v>0</v>
      </c>
      <c r="E69" s="22">
        <v>5</v>
      </c>
      <c r="L69" t="s">
        <v>942</v>
      </c>
      <c r="M69" s="24">
        <v>0</v>
      </c>
      <c r="N69" s="22">
        <v>0</v>
      </c>
      <c r="O69" s="22">
        <v>20</v>
      </c>
    </row>
    <row r="70" spans="2:15" ht="13.5" thickBot="1">
      <c r="B70" s="11" t="s">
        <v>1008</v>
      </c>
      <c r="C70" s="24">
        <v>0</v>
      </c>
      <c r="D70" s="22">
        <v>0</v>
      </c>
      <c r="E70" s="22">
        <v>5</v>
      </c>
      <c r="G70" s="113" t="s">
        <v>1050</v>
      </c>
      <c r="H70" s="114"/>
      <c r="I70" s="114"/>
      <c r="J70" s="115"/>
      <c r="L70" t="s">
        <v>676</v>
      </c>
      <c r="M70" s="24">
        <v>0</v>
      </c>
      <c r="N70" s="22">
        <v>0</v>
      </c>
      <c r="O70" s="22">
        <v>1</v>
      </c>
    </row>
    <row r="71" spans="2:15" ht="13.5" thickBot="1">
      <c r="B71" s="11"/>
      <c r="C71" s="24"/>
      <c r="G71" t="s">
        <v>531</v>
      </c>
      <c r="H71" s="24">
        <v>0</v>
      </c>
      <c r="I71" s="22">
        <v>0</v>
      </c>
      <c r="J71" s="65">
        <v>10</v>
      </c>
      <c r="L71" t="s">
        <v>540</v>
      </c>
      <c r="M71" s="24">
        <v>0</v>
      </c>
      <c r="N71" s="22">
        <v>0</v>
      </c>
      <c r="O71" s="22">
        <v>1</v>
      </c>
    </row>
    <row r="72" spans="2:15" ht="13.5" thickBot="1">
      <c r="B72" s="113" t="s">
        <v>1043</v>
      </c>
      <c r="C72" s="114"/>
      <c r="D72" s="114"/>
      <c r="E72" s="115"/>
      <c r="G72" t="s">
        <v>513</v>
      </c>
      <c r="H72" s="24">
        <v>0</v>
      </c>
      <c r="I72" s="22">
        <v>0</v>
      </c>
      <c r="J72" s="65">
        <v>10</v>
      </c>
      <c r="L72" s="53" t="s">
        <v>532</v>
      </c>
      <c r="M72" s="24">
        <v>0</v>
      </c>
      <c r="N72" s="22">
        <v>0</v>
      </c>
      <c r="O72" s="22">
        <v>5</v>
      </c>
    </row>
    <row r="73" spans="2:10" ht="13.5" thickBot="1">
      <c r="B73" t="s">
        <v>558</v>
      </c>
      <c r="C73" s="24">
        <v>0</v>
      </c>
      <c r="D73" s="22">
        <v>0</v>
      </c>
      <c r="E73" s="22">
        <v>1</v>
      </c>
      <c r="G73" t="s">
        <v>997</v>
      </c>
      <c r="H73" s="24">
        <v>0</v>
      </c>
      <c r="I73" s="22">
        <v>0</v>
      </c>
      <c r="J73" s="65">
        <v>10</v>
      </c>
    </row>
    <row r="74" spans="2:15" ht="13.5" thickBot="1">
      <c r="B74" t="s">
        <v>557</v>
      </c>
      <c r="C74" s="24">
        <v>0</v>
      </c>
      <c r="D74" s="22">
        <v>0</v>
      </c>
      <c r="E74" s="22">
        <v>1</v>
      </c>
      <c r="G74" t="s">
        <v>539</v>
      </c>
      <c r="H74" s="24">
        <v>0</v>
      </c>
      <c r="I74" s="22">
        <v>0</v>
      </c>
      <c r="J74" s="65">
        <v>10</v>
      </c>
      <c r="L74" s="113" t="s">
        <v>1045</v>
      </c>
      <c r="M74" s="114"/>
      <c r="N74" s="114"/>
      <c r="O74" s="115"/>
    </row>
    <row r="75" spans="2:15" ht="12.75">
      <c r="B75" t="s">
        <v>562</v>
      </c>
      <c r="C75" s="24">
        <v>0</v>
      </c>
      <c r="D75" s="22">
        <v>0</v>
      </c>
      <c r="E75" s="22">
        <v>1</v>
      </c>
      <c r="G75" s="1" t="s">
        <v>514</v>
      </c>
      <c r="H75" s="24">
        <v>0</v>
      </c>
      <c r="I75" s="22">
        <v>0</v>
      </c>
      <c r="J75" s="65">
        <v>10</v>
      </c>
      <c r="L75" t="s">
        <v>488</v>
      </c>
      <c r="M75" s="24">
        <v>0</v>
      </c>
      <c r="N75" s="22">
        <v>0</v>
      </c>
      <c r="O75" s="22">
        <v>4</v>
      </c>
    </row>
    <row r="76" spans="2:15" ht="12.75">
      <c r="B76" t="s">
        <v>561</v>
      </c>
      <c r="C76" s="24">
        <v>0</v>
      </c>
      <c r="D76" s="22">
        <v>0</v>
      </c>
      <c r="E76" s="22">
        <v>1</v>
      </c>
      <c r="G76" t="s">
        <v>996</v>
      </c>
      <c r="H76" s="24">
        <v>0</v>
      </c>
      <c r="I76" s="22">
        <v>0</v>
      </c>
      <c r="J76" s="65">
        <v>10</v>
      </c>
      <c r="L76" t="s">
        <v>609</v>
      </c>
      <c r="M76" s="24">
        <v>0</v>
      </c>
      <c r="N76" s="22">
        <v>0</v>
      </c>
      <c r="O76" s="22">
        <v>4</v>
      </c>
    </row>
    <row r="77" spans="2:15" ht="12.75">
      <c r="B77" t="s">
        <v>943</v>
      </c>
      <c r="C77" s="24">
        <v>0</v>
      </c>
      <c r="D77" s="22">
        <v>0</v>
      </c>
      <c r="E77" s="22">
        <v>5</v>
      </c>
      <c r="G77" t="s">
        <v>995</v>
      </c>
      <c r="H77" s="24">
        <v>0</v>
      </c>
      <c r="I77" s="22">
        <v>0</v>
      </c>
      <c r="J77" s="65">
        <v>10</v>
      </c>
      <c r="L77" t="s">
        <v>1044</v>
      </c>
      <c r="M77" s="24">
        <v>0</v>
      </c>
      <c r="N77" s="22">
        <v>0</v>
      </c>
      <c r="O77" s="22">
        <v>4</v>
      </c>
    </row>
    <row r="78" spans="7:15" ht="12.75">
      <c r="G78" t="s">
        <v>994</v>
      </c>
      <c r="H78" s="24">
        <v>0</v>
      </c>
      <c r="I78" s="22">
        <v>0</v>
      </c>
      <c r="J78" s="65">
        <v>10</v>
      </c>
      <c r="L78" t="s">
        <v>552</v>
      </c>
      <c r="M78" s="24">
        <v>0</v>
      </c>
      <c r="N78" s="22">
        <v>0</v>
      </c>
      <c r="O78" s="22">
        <v>4</v>
      </c>
    </row>
    <row r="79" spans="2:15" ht="12.75">
      <c r="B79" s="53" t="s">
        <v>791</v>
      </c>
      <c r="C79" s="22">
        <v>0</v>
      </c>
      <c r="D79" s="22">
        <v>0</v>
      </c>
      <c r="E79" s="22">
        <v>5</v>
      </c>
      <c r="G79" t="s">
        <v>907</v>
      </c>
      <c r="H79" s="24">
        <v>0</v>
      </c>
      <c r="I79" s="22">
        <v>0</v>
      </c>
      <c r="J79" s="65">
        <v>5</v>
      </c>
      <c r="L79" t="s">
        <v>610</v>
      </c>
      <c r="M79" s="24">
        <v>0</v>
      </c>
      <c r="N79" s="22">
        <v>0</v>
      </c>
      <c r="O79" s="22">
        <v>4</v>
      </c>
    </row>
    <row r="80" spans="2:15" ht="12.75">
      <c r="B80" t="s">
        <v>1260</v>
      </c>
      <c r="C80" s="22">
        <v>0</v>
      </c>
      <c r="D80" s="22">
        <v>0</v>
      </c>
      <c r="E80" s="22">
        <v>5</v>
      </c>
      <c r="G80" t="s">
        <v>541</v>
      </c>
      <c r="H80" s="24">
        <v>0</v>
      </c>
      <c r="I80" s="22">
        <v>0</v>
      </c>
      <c r="J80" s="65">
        <v>5</v>
      </c>
      <c r="L80" t="s">
        <v>1066</v>
      </c>
      <c r="M80" s="24">
        <v>0</v>
      </c>
      <c r="N80" s="22">
        <v>0</v>
      </c>
      <c r="O80" s="22">
        <v>4</v>
      </c>
    </row>
    <row r="81" ht="13.5" thickBot="1">
      <c r="B81" s="1"/>
    </row>
    <row r="82" spans="2:15" ht="13.5" thickBot="1">
      <c r="B82" s="116" t="s">
        <v>922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</row>
    <row r="83" ht="13.5" thickBot="1"/>
    <row r="84" spans="2:10" ht="13.5" thickBot="1">
      <c r="B84" s="119" t="s">
        <v>1196</v>
      </c>
      <c r="C84" s="114"/>
      <c r="D84" s="114"/>
      <c r="E84" s="115"/>
      <c r="G84" s="113" t="s">
        <v>941</v>
      </c>
      <c r="H84" s="114"/>
      <c r="I84" s="114"/>
      <c r="J84" s="115"/>
    </row>
    <row r="85" spans="2:10" ht="12.75">
      <c r="B85" s="3" t="s">
        <v>1180</v>
      </c>
      <c r="C85" s="24">
        <v>0</v>
      </c>
      <c r="D85" s="22">
        <v>0</v>
      </c>
      <c r="E85" s="22">
        <v>2</v>
      </c>
      <c r="G85" t="s">
        <v>940</v>
      </c>
      <c r="H85" s="24">
        <v>0</v>
      </c>
      <c r="I85" s="22">
        <v>0</v>
      </c>
      <c r="J85" s="65">
        <v>2</v>
      </c>
    </row>
    <row r="86" spans="2:10" ht="12.75">
      <c r="B86" s="3" t="s">
        <v>990</v>
      </c>
      <c r="C86" s="24">
        <v>0</v>
      </c>
      <c r="D86" s="22">
        <v>0</v>
      </c>
      <c r="E86" s="22">
        <v>2</v>
      </c>
      <c r="G86" t="s">
        <v>408</v>
      </c>
      <c r="H86" s="26">
        <v>0</v>
      </c>
      <c r="I86" s="22">
        <v>0</v>
      </c>
      <c r="J86" s="65">
        <v>2</v>
      </c>
    </row>
    <row r="87" spans="2:10" ht="12.75">
      <c r="B87" s="3" t="s">
        <v>1181</v>
      </c>
      <c r="C87" s="24">
        <v>0</v>
      </c>
      <c r="D87" s="22">
        <v>0</v>
      </c>
      <c r="E87" s="22">
        <v>2</v>
      </c>
      <c r="G87" t="s">
        <v>400</v>
      </c>
      <c r="H87" s="24">
        <v>0</v>
      </c>
      <c r="I87" s="22">
        <v>0</v>
      </c>
      <c r="J87" s="65">
        <v>2</v>
      </c>
    </row>
    <row r="88" spans="2:10" ht="12.75">
      <c r="B88" s="3" t="s">
        <v>991</v>
      </c>
      <c r="C88" s="24">
        <v>0</v>
      </c>
      <c r="D88" s="22">
        <v>0</v>
      </c>
      <c r="E88" s="22">
        <v>2</v>
      </c>
      <c r="G88" t="s">
        <v>410</v>
      </c>
      <c r="H88" s="26">
        <v>0</v>
      </c>
      <c r="I88" s="22">
        <v>0</v>
      </c>
      <c r="J88" s="65">
        <v>2</v>
      </c>
    </row>
    <row r="89" spans="2:13" ht="12.75">
      <c r="B89" s="3" t="s">
        <v>1182</v>
      </c>
      <c r="C89" s="24">
        <v>0</v>
      </c>
      <c r="D89" s="22">
        <v>0</v>
      </c>
      <c r="E89" s="22">
        <v>2</v>
      </c>
      <c r="G89" t="s">
        <v>406</v>
      </c>
      <c r="H89" s="24">
        <v>0</v>
      </c>
      <c r="I89" s="22">
        <v>0</v>
      </c>
      <c r="J89" s="65">
        <v>2</v>
      </c>
      <c r="M89"/>
    </row>
    <row r="90" spans="2:13" ht="12.75">
      <c r="B90" s="3" t="s">
        <v>1183</v>
      </c>
      <c r="C90" s="24">
        <v>0</v>
      </c>
      <c r="D90" s="22">
        <v>0</v>
      </c>
      <c r="E90" s="22">
        <v>2</v>
      </c>
      <c r="G90" t="s">
        <v>407</v>
      </c>
      <c r="H90" s="24">
        <v>0</v>
      </c>
      <c r="I90" s="22">
        <v>0</v>
      </c>
      <c r="J90" s="65">
        <v>2</v>
      </c>
      <c r="M90"/>
    </row>
    <row r="91" spans="2:10" ht="12.75">
      <c r="B91" t="s">
        <v>1006</v>
      </c>
      <c r="C91" s="24">
        <v>0</v>
      </c>
      <c r="D91" s="22">
        <v>0</v>
      </c>
      <c r="E91" s="22">
        <v>2</v>
      </c>
      <c r="G91" t="s">
        <v>1242</v>
      </c>
      <c r="H91" s="24">
        <v>0</v>
      </c>
      <c r="I91" s="22">
        <v>0</v>
      </c>
      <c r="J91" s="65">
        <v>2</v>
      </c>
    </row>
    <row r="92" spans="2:10" ht="12.75">
      <c r="B92" t="s">
        <v>1015</v>
      </c>
      <c r="C92" s="24">
        <v>0</v>
      </c>
      <c r="D92" s="22">
        <v>0</v>
      </c>
      <c r="E92" s="22">
        <v>2</v>
      </c>
      <c r="G92" t="s">
        <v>1239</v>
      </c>
      <c r="H92" s="24">
        <v>0</v>
      </c>
      <c r="I92" s="22">
        <v>0</v>
      </c>
      <c r="J92" s="65">
        <v>2</v>
      </c>
    </row>
    <row r="93" spans="2:17" ht="12.75">
      <c r="B93" s="3" t="s">
        <v>1184</v>
      </c>
      <c r="C93" s="24">
        <v>0</v>
      </c>
      <c r="D93" s="22">
        <v>0</v>
      </c>
      <c r="E93" s="22">
        <v>2</v>
      </c>
      <c r="G93" t="s">
        <v>1244</v>
      </c>
      <c r="H93" s="26">
        <v>0</v>
      </c>
      <c r="I93" s="22">
        <v>0</v>
      </c>
      <c r="J93" s="65">
        <v>2</v>
      </c>
      <c r="Q93"/>
    </row>
    <row r="94" spans="2:17" ht="12.75">
      <c r="B94" s="11" t="s">
        <v>998</v>
      </c>
      <c r="C94" s="24">
        <v>0</v>
      </c>
      <c r="D94" s="22">
        <v>0</v>
      </c>
      <c r="E94" s="22">
        <v>2</v>
      </c>
      <c r="G94" t="s">
        <v>3</v>
      </c>
      <c r="H94" s="24">
        <v>0</v>
      </c>
      <c r="I94" s="22">
        <v>0</v>
      </c>
      <c r="J94" s="65">
        <v>2</v>
      </c>
      <c r="Q94"/>
    </row>
    <row r="95" spans="2:17" ht="12.75">
      <c r="B95" s="3" t="s">
        <v>1186</v>
      </c>
      <c r="C95" s="24">
        <v>0</v>
      </c>
      <c r="D95" s="22">
        <v>0</v>
      </c>
      <c r="E95" s="22">
        <v>2</v>
      </c>
      <c r="G95" t="s">
        <v>5</v>
      </c>
      <c r="H95" s="26">
        <v>0</v>
      </c>
      <c r="I95" s="22">
        <v>0</v>
      </c>
      <c r="J95" s="65">
        <v>2</v>
      </c>
      <c r="Q95"/>
    </row>
    <row r="96" spans="2:17" ht="12.75">
      <c r="B96" s="3" t="s">
        <v>1009</v>
      </c>
      <c r="C96" s="24">
        <v>0</v>
      </c>
      <c r="D96" s="22">
        <v>0</v>
      </c>
      <c r="E96" s="22">
        <v>2</v>
      </c>
      <c r="G96" t="s">
        <v>1240</v>
      </c>
      <c r="H96" s="24">
        <v>0</v>
      </c>
      <c r="I96" s="22">
        <v>0</v>
      </c>
      <c r="J96" s="65">
        <v>2</v>
      </c>
      <c r="Q96"/>
    </row>
    <row r="97" spans="2:17" ht="12.75">
      <c r="B97" s="3" t="s">
        <v>1185</v>
      </c>
      <c r="C97" s="24">
        <v>0</v>
      </c>
      <c r="D97" s="22">
        <v>0</v>
      </c>
      <c r="E97" s="22">
        <v>2</v>
      </c>
      <c r="G97" t="s">
        <v>1241</v>
      </c>
      <c r="H97" s="26">
        <v>0</v>
      </c>
      <c r="I97" s="22">
        <v>0</v>
      </c>
      <c r="J97" s="65">
        <v>2</v>
      </c>
      <c r="Q97"/>
    </row>
    <row r="98" spans="2:17" ht="12.75">
      <c r="B98" s="3" t="s">
        <v>1149</v>
      </c>
      <c r="C98" s="24">
        <v>0</v>
      </c>
      <c r="D98" s="22">
        <v>0</v>
      </c>
      <c r="E98" s="22">
        <v>2</v>
      </c>
      <c r="G98" t="s">
        <v>2</v>
      </c>
      <c r="H98" s="24">
        <v>0</v>
      </c>
      <c r="I98" s="22">
        <v>0</v>
      </c>
      <c r="J98" s="65">
        <v>2</v>
      </c>
      <c r="Q98"/>
    </row>
    <row r="99" spans="2:17" ht="12.75">
      <c r="B99" s="3" t="s">
        <v>947</v>
      </c>
      <c r="C99" s="24">
        <v>0</v>
      </c>
      <c r="D99" s="22">
        <v>0</v>
      </c>
      <c r="E99" s="22">
        <v>2</v>
      </c>
      <c r="G99" t="s">
        <v>402</v>
      </c>
      <c r="H99" s="24">
        <v>0</v>
      </c>
      <c r="I99" s="22">
        <v>0</v>
      </c>
      <c r="J99" s="65">
        <v>2</v>
      </c>
      <c r="Q99"/>
    </row>
    <row r="100" spans="2:17" ht="12.75">
      <c r="B100" s="1"/>
      <c r="C100" s="1"/>
      <c r="D100" s="1"/>
      <c r="G100" t="s">
        <v>0</v>
      </c>
      <c r="H100" s="24">
        <v>0</v>
      </c>
      <c r="I100" s="22">
        <v>0</v>
      </c>
      <c r="J100" s="65">
        <v>2</v>
      </c>
      <c r="Q100"/>
    </row>
    <row r="101" spans="2:17" ht="12.75">
      <c r="B101" s="3"/>
      <c r="C101" s="24"/>
      <c r="G101" t="s">
        <v>409</v>
      </c>
      <c r="H101" s="24">
        <v>0</v>
      </c>
      <c r="I101" s="22">
        <v>0</v>
      </c>
      <c r="J101" s="65">
        <v>2</v>
      </c>
      <c r="Q101"/>
    </row>
    <row r="102" ht="13.5" thickBot="1"/>
    <row r="103" spans="2:15" ht="13.5" thickBot="1">
      <c r="B103" s="116" t="s">
        <v>923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8"/>
    </row>
    <row r="104" ht="13.5" thickBot="1"/>
    <row r="105" spans="2:15" ht="13.5" thickBot="1">
      <c r="B105" s="116" t="s">
        <v>924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8"/>
    </row>
    <row r="106" ht="13.5" thickBot="1"/>
    <row r="107" spans="2:15" ht="13.5" thickBot="1">
      <c r="B107" s="110" t="s">
        <v>932</v>
      </c>
      <c r="C107" s="111"/>
      <c r="D107" s="111"/>
      <c r="E107" s="112"/>
      <c r="G107" s="110" t="s">
        <v>964</v>
      </c>
      <c r="H107" s="111"/>
      <c r="I107" s="111"/>
      <c r="J107" s="112"/>
      <c r="L107" s="110" t="s">
        <v>1005</v>
      </c>
      <c r="M107" s="111"/>
      <c r="N107" s="111"/>
      <c r="O107" s="112"/>
    </row>
    <row r="108" spans="2:15" ht="12.75">
      <c r="B108" t="s">
        <v>1150</v>
      </c>
      <c r="C108" s="22">
        <v>0</v>
      </c>
      <c r="D108" s="22">
        <v>0</v>
      </c>
      <c r="E108" s="22">
        <v>1</v>
      </c>
      <c r="G108" t="s">
        <v>949</v>
      </c>
      <c r="H108" s="22">
        <v>0</v>
      </c>
      <c r="I108" s="22">
        <v>0</v>
      </c>
      <c r="J108" s="65">
        <v>1</v>
      </c>
      <c r="L108" t="s">
        <v>586</v>
      </c>
      <c r="M108" s="22">
        <v>0</v>
      </c>
      <c r="N108" s="22">
        <v>0</v>
      </c>
      <c r="O108" s="22">
        <v>5</v>
      </c>
    </row>
    <row r="109" spans="2:15" ht="12.75">
      <c r="B109" t="s">
        <v>925</v>
      </c>
      <c r="C109" s="22">
        <v>0</v>
      </c>
      <c r="D109" s="22">
        <v>0</v>
      </c>
      <c r="E109" s="22">
        <v>1</v>
      </c>
      <c r="G109" t="s">
        <v>733</v>
      </c>
      <c r="H109" s="22">
        <v>0</v>
      </c>
      <c r="I109" s="22">
        <v>0</v>
      </c>
      <c r="J109" s="65">
        <v>1</v>
      </c>
      <c r="L109" t="s">
        <v>999</v>
      </c>
      <c r="M109" s="22">
        <v>0</v>
      </c>
      <c r="N109" s="22">
        <v>0</v>
      </c>
      <c r="O109" s="22">
        <v>1</v>
      </c>
    </row>
    <row r="110" spans="2:15" ht="12.75">
      <c r="B110" t="s">
        <v>1154</v>
      </c>
      <c r="C110" s="22">
        <v>0</v>
      </c>
      <c r="D110" s="22">
        <v>0</v>
      </c>
      <c r="E110" s="22">
        <v>2</v>
      </c>
      <c r="G110" t="s">
        <v>950</v>
      </c>
      <c r="H110" s="22">
        <v>0</v>
      </c>
      <c r="I110" s="22">
        <v>0</v>
      </c>
      <c r="J110" s="65">
        <v>1</v>
      </c>
      <c r="L110" t="s">
        <v>1000</v>
      </c>
      <c r="M110" s="22">
        <v>0</v>
      </c>
      <c r="N110" s="22">
        <v>0</v>
      </c>
      <c r="O110" s="22">
        <v>1</v>
      </c>
    </row>
    <row r="111" spans="2:15" ht="12.75">
      <c r="B111" t="s">
        <v>926</v>
      </c>
      <c r="C111" s="22">
        <v>0</v>
      </c>
      <c r="D111" s="22">
        <v>0</v>
      </c>
      <c r="E111" s="22">
        <v>1</v>
      </c>
      <c r="G111" t="s">
        <v>951</v>
      </c>
      <c r="H111" s="22">
        <v>0</v>
      </c>
      <c r="I111" s="22">
        <v>0</v>
      </c>
      <c r="J111" s="65">
        <v>1</v>
      </c>
      <c r="L111" t="s">
        <v>1001</v>
      </c>
      <c r="M111" s="22">
        <v>0</v>
      </c>
      <c r="N111" s="22">
        <v>0</v>
      </c>
      <c r="O111" s="22">
        <v>1</v>
      </c>
    </row>
    <row r="112" spans="2:15" ht="12.75">
      <c r="B112" t="s">
        <v>1153</v>
      </c>
      <c r="C112" s="22">
        <v>0</v>
      </c>
      <c r="D112" s="22">
        <v>0</v>
      </c>
      <c r="E112" s="22">
        <v>1</v>
      </c>
      <c r="F112" s="22"/>
      <c r="G112" t="s">
        <v>952</v>
      </c>
      <c r="H112" s="22">
        <v>0</v>
      </c>
      <c r="I112" s="22">
        <v>0</v>
      </c>
      <c r="J112" s="65">
        <v>1</v>
      </c>
      <c r="L112" t="s">
        <v>1002</v>
      </c>
      <c r="M112" s="22">
        <v>0</v>
      </c>
      <c r="N112" s="22">
        <v>0</v>
      </c>
      <c r="O112" s="22">
        <v>1</v>
      </c>
    </row>
    <row r="113" spans="2:15" ht="12.75">
      <c r="B113" t="s">
        <v>1152</v>
      </c>
      <c r="C113" s="22">
        <v>0</v>
      </c>
      <c r="D113" s="22">
        <v>0</v>
      </c>
      <c r="E113" s="22">
        <v>1</v>
      </c>
      <c r="F113" s="22"/>
      <c r="G113" t="s">
        <v>1230</v>
      </c>
      <c r="H113" s="22">
        <v>0</v>
      </c>
      <c r="I113" s="22">
        <v>0</v>
      </c>
      <c r="J113" s="65">
        <v>1</v>
      </c>
      <c r="L113" t="s">
        <v>612</v>
      </c>
      <c r="M113" s="22">
        <v>0</v>
      </c>
      <c r="N113" s="22">
        <v>0</v>
      </c>
      <c r="O113" s="22">
        <v>1</v>
      </c>
    </row>
    <row r="114" spans="2:17" ht="12.75">
      <c r="B114" t="s">
        <v>927</v>
      </c>
      <c r="C114" s="22">
        <v>0</v>
      </c>
      <c r="D114" s="22">
        <v>0</v>
      </c>
      <c r="E114" s="22">
        <v>1</v>
      </c>
      <c r="F114" s="22"/>
      <c r="G114" t="s">
        <v>953</v>
      </c>
      <c r="H114" s="22">
        <v>0</v>
      </c>
      <c r="I114" s="22">
        <v>0</v>
      </c>
      <c r="J114" s="65">
        <v>10</v>
      </c>
      <c r="L114" t="s">
        <v>1003</v>
      </c>
      <c r="M114" s="22">
        <v>0</v>
      </c>
      <c r="N114" s="22">
        <v>0</v>
      </c>
      <c r="O114" s="22">
        <v>1</v>
      </c>
      <c r="Q114"/>
    </row>
    <row r="115" spans="2:15" ht="12.75">
      <c r="B115" t="s">
        <v>928</v>
      </c>
      <c r="C115" s="22">
        <v>0</v>
      </c>
      <c r="D115" s="22">
        <v>0</v>
      </c>
      <c r="E115" s="22">
        <v>1</v>
      </c>
      <c r="F115" s="22"/>
      <c r="G115" t="s">
        <v>954</v>
      </c>
      <c r="H115" s="22">
        <v>0</v>
      </c>
      <c r="I115" s="22">
        <v>0</v>
      </c>
      <c r="J115" s="65">
        <v>1</v>
      </c>
      <c r="L115" t="s">
        <v>1004</v>
      </c>
      <c r="M115" s="22">
        <v>0</v>
      </c>
      <c r="N115" s="22">
        <v>0</v>
      </c>
      <c r="O115" s="22">
        <v>1</v>
      </c>
    </row>
    <row r="116" spans="2:15" ht="12.75">
      <c r="B116" t="s">
        <v>929</v>
      </c>
      <c r="C116" s="22">
        <v>0</v>
      </c>
      <c r="D116" s="22">
        <v>0</v>
      </c>
      <c r="E116" s="22">
        <v>1</v>
      </c>
      <c r="F116" s="22"/>
      <c r="G116" t="s">
        <v>491</v>
      </c>
      <c r="H116" s="22">
        <v>0</v>
      </c>
      <c r="I116" s="22">
        <v>0</v>
      </c>
      <c r="J116" s="65">
        <v>1</v>
      </c>
      <c r="L116" t="s">
        <v>517</v>
      </c>
      <c r="M116" s="22">
        <v>0</v>
      </c>
      <c r="N116" s="22">
        <v>0</v>
      </c>
      <c r="O116" s="22">
        <v>5</v>
      </c>
    </row>
    <row r="117" spans="2:15" ht="12.75">
      <c r="B117" t="s">
        <v>930</v>
      </c>
      <c r="C117" s="22">
        <v>0</v>
      </c>
      <c r="D117" s="22">
        <v>0</v>
      </c>
      <c r="E117" s="22">
        <v>1</v>
      </c>
      <c r="F117" s="22"/>
      <c r="G117" t="s">
        <v>955</v>
      </c>
      <c r="H117" s="22">
        <v>0</v>
      </c>
      <c r="I117" s="22">
        <v>0</v>
      </c>
      <c r="J117" s="65">
        <v>1</v>
      </c>
      <c r="L117" t="s">
        <v>547</v>
      </c>
      <c r="M117" s="22">
        <v>0</v>
      </c>
      <c r="N117" s="22">
        <v>0</v>
      </c>
      <c r="O117" s="22">
        <v>1</v>
      </c>
    </row>
    <row r="118" spans="2:15" ht="12.75">
      <c r="B118" t="s">
        <v>931</v>
      </c>
      <c r="C118" s="22">
        <v>0</v>
      </c>
      <c r="D118" s="22">
        <v>0</v>
      </c>
      <c r="E118" s="22">
        <v>1</v>
      </c>
      <c r="F118" s="22"/>
      <c r="G118" t="s">
        <v>956</v>
      </c>
      <c r="H118" s="22">
        <v>0</v>
      </c>
      <c r="I118" s="22">
        <v>0</v>
      </c>
      <c r="J118" s="65">
        <v>1</v>
      </c>
      <c r="L118" t="s">
        <v>495</v>
      </c>
      <c r="M118" s="22">
        <v>0</v>
      </c>
      <c r="N118" s="22">
        <v>0</v>
      </c>
      <c r="O118" s="22">
        <v>1</v>
      </c>
    </row>
    <row r="119" spans="2:15" ht="12.75">
      <c r="B119" t="s">
        <v>1010</v>
      </c>
      <c r="C119" s="22">
        <v>0</v>
      </c>
      <c r="D119" s="22">
        <v>0</v>
      </c>
      <c r="E119" s="22">
        <v>1</v>
      </c>
      <c r="F119" s="22"/>
      <c r="G119" t="s">
        <v>957</v>
      </c>
      <c r="H119" s="22">
        <v>0</v>
      </c>
      <c r="I119" s="22">
        <v>0</v>
      </c>
      <c r="J119" s="65">
        <v>1</v>
      </c>
      <c r="L119" t="s">
        <v>1030</v>
      </c>
      <c r="M119" s="22">
        <v>0</v>
      </c>
      <c r="N119" s="22">
        <v>0</v>
      </c>
      <c r="O119" s="22">
        <v>5</v>
      </c>
    </row>
    <row r="120" spans="2:15" ht="12.75">
      <c r="B120" t="s">
        <v>1011</v>
      </c>
      <c r="C120" s="22">
        <v>0</v>
      </c>
      <c r="D120" s="22">
        <v>0</v>
      </c>
      <c r="E120" s="22">
        <v>1</v>
      </c>
      <c r="F120" s="22"/>
      <c r="G120" t="s">
        <v>958</v>
      </c>
      <c r="H120" s="22">
        <v>0</v>
      </c>
      <c r="I120" s="22">
        <v>0</v>
      </c>
      <c r="J120" s="65">
        <v>1</v>
      </c>
      <c r="L120" t="s">
        <v>549</v>
      </c>
      <c r="M120" s="22">
        <v>0</v>
      </c>
      <c r="N120" s="22">
        <v>0</v>
      </c>
      <c r="O120" s="22">
        <v>1</v>
      </c>
    </row>
    <row r="121" spans="2:15" ht="12.75">
      <c r="B121" t="s">
        <v>1012</v>
      </c>
      <c r="C121" s="22">
        <v>0</v>
      </c>
      <c r="D121" s="22">
        <v>0</v>
      </c>
      <c r="E121" s="22">
        <v>1</v>
      </c>
      <c r="F121" s="22"/>
      <c r="G121" t="s">
        <v>959</v>
      </c>
      <c r="H121" s="22">
        <v>0</v>
      </c>
      <c r="I121" s="22">
        <v>0</v>
      </c>
      <c r="J121" s="65">
        <v>1</v>
      </c>
      <c r="L121" t="s">
        <v>1029</v>
      </c>
      <c r="M121" s="22">
        <v>0</v>
      </c>
      <c r="N121" s="22">
        <v>0</v>
      </c>
      <c r="O121" s="22">
        <v>1</v>
      </c>
    </row>
    <row r="122" spans="2:15" ht="12.75">
      <c r="B122" t="s">
        <v>1013</v>
      </c>
      <c r="C122" s="22">
        <v>0</v>
      </c>
      <c r="D122" s="22">
        <v>0</v>
      </c>
      <c r="E122" s="22">
        <v>1</v>
      </c>
      <c r="F122" s="22"/>
      <c r="G122" t="s">
        <v>960</v>
      </c>
      <c r="H122" s="22">
        <v>0</v>
      </c>
      <c r="I122" s="22">
        <v>0</v>
      </c>
      <c r="J122" s="65">
        <v>1</v>
      </c>
      <c r="L122" t="s">
        <v>1028</v>
      </c>
      <c r="M122" s="22">
        <v>0</v>
      </c>
      <c r="N122" s="22">
        <v>0</v>
      </c>
      <c r="O122" s="22">
        <v>1</v>
      </c>
    </row>
    <row r="123" spans="2:15" ht="13.5" thickBot="1">
      <c r="B123" t="s">
        <v>745</v>
      </c>
      <c r="C123" s="22">
        <v>0</v>
      </c>
      <c r="D123" s="22">
        <v>0</v>
      </c>
      <c r="E123" s="22">
        <v>1</v>
      </c>
      <c r="F123" s="22"/>
      <c r="G123" t="s">
        <v>961</v>
      </c>
      <c r="H123" s="22">
        <v>0</v>
      </c>
      <c r="I123" s="22">
        <v>0</v>
      </c>
      <c r="J123" s="65">
        <v>1</v>
      </c>
      <c r="L123" t="s">
        <v>1031</v>
      </c>
      <c r="M123" s="22">
        <v>0</v>
      </c>
      <c r="N123" s="22">
        <v>0</v>
      </c>
      <c r="O123" s="22">
        <v>1</v>
      </c>
    </row>
    <row r="124" spans="2:15" ht="13.5" thickBot="1">
      <c r="B124" s="110" t="s">
        <v>982</v>
      </c>
      <c r="C124" s="111"/>
      <c r="D124" s="111"/>
      <c r="E124" s="112"/>
      <c r="F124" s="22"/>
      <c r="G124" t="s">
        <v>962</v>
      </c>
      <c r="H124" s="22">
        <v>0</v>
      </c>
      <c r="I124" s="22">
        <v>0</v>
      </c>
      <c r="J124" s="65">
        <v>1</v>
      </c>
      <c r="L124" t="s">
        <v>693</v>
      </c>
      <c r="M124" s="22">
        <v>0</v>
      </c>
      <c r="N124" s="22">
        <v>0</v>
      </c>
      <c r="O124" s="22">
        <v>1</v>
      </c>
    </row>
    <row r="125" spans="2:15" ht="12.75">
      <c r="B125" t="s">
        <v>965</v>
      </c>
      <c r="C125" s="22">
        <v>0</v>
      </c>
      <c r="D125" s="22">
        <v>0</v>
      </c>
      <c r="E125" s="22">
        <v>1</v>
      </c>
      <c r="F125" s="22"/>
      <c r="G125" t="s">
        <v>963</v>
      </c>
      <c r="H125" s="22">
        <v>0</v>
      </c>
      <c r="I125" s="22">
        <v>0</v>
      </c>
      <c r="J125" s="65">
        <v>1</v>
      </c>
      <c r="L125" t="s">
        <v>1032</v>
      </c>
      <c r="M125" s="22">
        <v>0</v>
      </c>
      <c r="N125" s="22">
        <v>0</v>
      </c>
      <c r="O125" s="22">
        <v>1</v>
      </c>
    </row>
    <row r="126" spans="2:15" ht="13.5" thickBot="1">
      <c r="B126" t="s">
        <v>966</v>
      </c>
      <c r="C126" s="22">
        <v>0</v>
      </c>
      <c r="D126" s="22">
        <v>0</v>
      </c>
      <c r="E126" s="22">
        <v>1</v>
      </c>
      <c r="F126" s="22"/>
      <c r="H126" s="27"/>
      <c r="L126" t="s">
        <v>1062</v>
      </c>
      <c r="M126" s="22">
        <v>0</v>
      </c>
      <c r="N126" s="22">
        <v>0</v>
      </c>
      <c r="O126" s="22">
        <v>1</v>
      </c>
    </row>
    <row r="127" spans="2:15" ht="13.5" thickBot="1">
      <c r="B127" t="s">
        <v>967</v>
      </c>
      <c r="C127" s="22">
        <v>0</v>
      </c>
      <c r="D127" s="22">
        <v>0</v>
      </c>
      <c r="E127" s="22">
        <v>1</v>
      </c>
      <c r="F127" s="22"/>
      <c r="G127" s="110" t="s">
        <v>636</v>
      </c>
      <c r="H127" s="111"/>
      <c r="I127" s="111"/>
      <c r="J127" s="112"/>
      <c r="L127" s="59" t="s">
        <v>615</v>
      </c>
      <c r="M127" s="22">
        <v>0</v>
      </c>
      <c r="N127" s="22">
        <v>0</v>
      </c>
      <c r="O127" s="22">
        <v>1</v>
      </c>
    </row>
    <row r="128" spans="2:15" ht="12.75">
      <c r="B128" t="s">
        <v>968</v>
      </c>
      <c r="C128" s="22">
        <v>0</v>
      </c>
      <c r="D128" s="22">
        <v>0</v>
      </c>
      <c r="E128" s="22">
        <v>1</v>
      </c>
      <c r="F128" s="22"/>
      <c r="G128" t="s">
        <v>835</v>
      </c>
      <c r="H128" s="22" t="s">
        <v>9</v>
      </c>
      <c r="I128" s="22">
        <v>0</v>
      </c>
      <c r="J128" s="65">
        <v>1</v>
      </c>
      <c r="L128" t="s">
        <v>690</v>
      </c>
      <c r="M128" s="22">
        <v>0</v>
      </c>
      <c r="N128" s="22">
        <v>0</v>
      </c>
      <c r="O128" s="22">
        <v>1</v>
      </c>
    </row>
    <row r="129" spans="2:15" ht="12.75">
      <c r="B129" t="s">
        <v>969</v>
      </c>
      <c r="C129" s="22">
        <v>0</v>
      </c>
      <c r="D129" s="22">
        <v>0</v>
      </c>
      <c r="E129" s="22">
        <v>1</v>
      </c>
      <c r="F129" s="22"/>
      <c r="G129" t="s">
        <v>855</v>
      </c>
      <c r="H129" s="22">
        <v>0</v>
      </c>
      <c r="I129" s="22">
        <v>0</v>
      </c>
      <c r="J129" s="65">
        <v>1</v>
      </c>
      <c r="L129" t="s">
        <v>699</v>
      </c>
      <c r="M129" s="22">
        <v>0</v>
      </c>
      <c r="N129" s="22">
        <v>0</v>
      </c>
      <c r="O129" s="22">
        <v>1</v>
      </c>
    </row>
    <row r="130" spans="2:15" ht="12.75">
      <c r="B130" t="s">
        <v>970</v>
      </c>
      <c r="C130" s="22">
        <v>0</v>
      </c>
      <c r="D130" s="22">
        <v>0</v>
      </c>
      <c r="E130" s="22">
        <v>1</v>
      </c>
      <c r="F130" s="22"/>
      <c r="G130" t="s">
        <v>857</v>
      </c>
      <c r="H130" s="22">
        <v>0</v>
      </c>
      <c r="I130" s="22">
        <v>0</v>
      </c>
      <c r="J130" s="65">
        <v>1</v>
      </c>
      <c r="L130" t="s">
        <v>717</v>
      </c>
      <c r="M130" s="22">
        <v>0</v>
      </c>
      <c r="N130" s="22">
        <v>0</v>
      </c>
      <c r="O130" s="22">
        <v>1</v>
      </c>
    </row>
    <row r="131" spans="2:15" ht="12.75">
      <c r="B131" t="s">
        <v>971</v>
      </c>
      <c r="C131" s="22">
        <v>0</v>
      </c>
      <c r="D131" s="22">
        <v>0</v>
      </c>
      <c r="E131" s="22">
        <v>1</v>
      </c>
      <c r="F131" s="22"/>
      <c r="G131" t="s">
        <v>859</v>
      </c>
      <c r="H131" s="22">
        <v>0</v>
      </c>
      <c r="I131" s="22">
        <v>0</v>
      </c>
      <c r="J131" s="65">
        <v>1</v>
      </c>
      <c r="L131" s="65" t="s">
        <v>590</v>
      </c>
      <c r="M131" s="22">
        <v>0</v>
      </c>
      <c r="N131" s="22">
        <v>0</v>
      </c>
      <c r="O131" s="22">
        <v>1</v>
      </c>
    </row>
    <row r="132" spans="2:10" ht="13.5" thickBot="1">
      <c r="B132" t="s">
        <v>972</v>
      </c>
      <c r="C132" s="22">
        <v>0</v>
      </c>
      <c r="D132" s="22">
        <v>0</v>
      </c>
      <c r="E132" s="22">
        <v>1</v>
      </c>
      <c r="F132" s="22"/>
      <c r="G132" t="s">
        <v>861</v>
      </c>
      <c r="H132" s="22">
        <v>0</v>
      </c>
      <c r="I132" s="22">
        <v>0</v>
      </c>
      <c r="J132" s="65">
        <v>1</v>
      </c>
    </row>
    <row r="133" spans="2:15" ht="13.5" thickBot="1">
      <c r="B133" t="s">
        <v>973</v>
      </c>
      <c r="C133" s="22">
        <v>0</v>
      </c>
      <c r="D133" s="22">
        <v>0</v>
      </c>
      <c r="E133" s="22">
        <v>1</v>
      </c>
      <c r="F133" s="22"/>
      <c r="G133" t="s">
        <v>777</v>
      </c>
      <c r="H133" s="22">
        <v>0</v>
      </c>
      <c r="I133" s="22">
        <v>0</v>
      </c>
      <c r="J133" s="65">
        <v>1</v>
      </c>
      <c r="L133" s="110" t="s">
        <v>1022</v>
      </c>
      <c r="M133" s="111"/>
      <c r="N133" s="111"/>
      <c r="O133" s="112"/>
    </row>
    <row r="134" spans="2:15" ht="12.75">
      <c r="B134" t="s">
        <v>974</v>
      </c>
      <c r="C134" s="22">
        <v>0</v>
      </c>
      <c r="D134" s="22">
        <v>0</v>
      </c>
      <c r="E134" s="22">
        <v>1</v>
      </c>
      <c r="F134" s="22"/>
      <c r="G134" t="s">
        <v>779</v>
      </c>
      <c r="H134" s="22">
        <v>0</v>
      </c>
      <c r="I134" s="22">
        <v>0</v>
      </c>
      <c r="J134" s="65">
        <v>1</v>
      </c>
      <c r="L134" t="s">
        <v>1016</v>
      </c>
      <c r="M134" s="22">
        <v>0</v>
      </c>
      <c r="N134" s="22">
        <v>0</v>
      </c>
      <c r="O134" s="22">
        <v>1</v>
      </c>
    </row>
    <row r="135" spans="2:15" ht="12.75">
      <c r="B135" t="s">
        <v>975</v>
      </c>
      <c r="C135" s="22">
        <v>0</v>
      </c>
      <c r="D135" s="22">
        <v>0</v>
      </c>
      <c r="E135" s="22">
        <v>1</v>
      </c>
      <c r="F135" s="22"/>
      <c r="G135" t="s">
        <v>781</v>
      </c>
      <c r="H135" s="22">
        <v>0</v>
      </c>
      <c r="I135" s="22">
        <v>0</v>
      </c>
      <c r="J135" s="65">
        <v>1</v>
      </c>
      <c r="L135" t="s">
        <v>1017</v>
      </c>
      <c r="M135" s="22">
        <v>0</v>
      </c>
      <c r="N135" s="22">
        <v>0</v>
      </c>
      <c r="O135" s="22">
        <v>1</v>
      </c>
    </row>
    <row r="136" spans="2:15" ht="12.75">
      <c r="B136" t="s">
        <v>976</v>
      </c>
      <c r="C136" s="22">
        <v>0</v>
      </c>
      <c r="D136" s="22">
        <v>0</v>
      </c>
      <c r="E136" s="22">
        <v>1</v>
      </c>
      <c r="F136" s="22"/>
      <c r="G136" t="s">
        <v>783</v>
      </c>
      <c r="H136" s="22">
        <v>0</v>
      </c>
      <c r="I136" s="22">
        <v>0</v>
      </c>
      <c r="J136" s="65">
        <v>1</v>
      </c>
      <c r="L136" t="s">
        <v>1018</v>
      </c>
      <c r="M136" s="22">
        <v>0</v>
      </c>
      <c r="N136" s="22">
        <v>0</v>
      </c>
      <c r="O136" s="22">
        <v>1</v>
      </c>
    </row>
    <row r="137" spans="2:15" ht="12.75">
      <c r="B137" t="s">
        <v>977</v>
      </c>
      <c r="C137" s="22">
        <v>0</v>
      </c>
      <c r="D137" s="22">
        <v>0</v>
      </c>
      <c r="E137" s="22">
        <v>1</v>
      </c>
      <c r="G137" t="s">
        <v>785</v>
      </c>
      <c r="H137" s="22">
        <v>0</v>
      </c>
      <c r="I137" s="22">
        <v>0</v>
      </c>
      <c r="J137" s="65">
        <v>1</v>
      </c>
      <c r="L137" t="s">
        <v>1019</v>
      </c>
      <c r="M137" s="22">
        <v>0</v>
      </c>
      <c r="N137" s="22">
        <v>0</v>
      </c>
      <c r="O137" s="22">
        <v>1</v>
      </c>
    </row>
    <row r="138" spans="2:15" ht="12.75">
      <c r="B138" t="s">
        <v>978</v>
      </c>
      <c r="C138" s="22">
        <v>0</v>
      </c>
      <c r="D138" s="22">
        <v>0</v>
      </c>
      <c r="E138" s="22">
        <v>1</v>
      </c>
      <c r="G138" t="s">
        <v>787</v>
      </c>
      <c r="H138" s="22">
        <v>0</v>
      </c>
      <c r="I138" s="22">
        <v>0</v>
      </c>
      <c r="J138" s="65">
        <v>1</v>
      </c>
      <c r="L138" t="s">
        <v>713</v>
      </c>
      <c r="M138" s="22">
        <v>0</v>
      </c>
      <c r="N138" s="22">
        <v>0</v>
      </c>
      <c r="O138" s="22">
        <v>1</v>
      </c>
    </row>
    <row r="139" spans="2:15" ht="12.75">
      <c r="B139" t="s">
        <v>979</v>
      </c>
      <c r="C139" s="22">
        <v>0</v>
      </c>
      <c r="D139" s="22">
        <v>0</v>
      </c>
      <c r="E139" s="22">
        <v>1</v>
      </c>
      <c r="G139" t="s">
        <v>1227</v>
      </c>
      <c r="H139" s="22">
        <v>0</v>
      </c>
      <c r="I139" s="22">
        <v>0</v>
      </c>
      <c r="J139" s="65">
        <v>1</v>
      </c>
      <c r="L139" t="s">
        <v>1020</v>
      </c>
      <c r="M139" s="22">
        <v>0</v>
      </c>
      <c r="N139" s="22">
        <v>0</v>
      </c>
      <c r="O139" s="22">
        <v>1</v>
      </c>
    </row>
    <row r="140" spans="2:15" ht="12.75">
      <c r="B140" t="s">
        <v>980</v>
      </c>
      <c r="C140" s="22">
        <v>0</v>
      </c>
      <c r="D140" s="22">
        <v>0</v>
      </c>
      <c r="E140" s="22">
        <v>1</v>
      </c>
      <c r="G140" t="s">
        <v>813</v>
      </c>
      <c r="H140" s="22">
        <v>0</v>
      </c>
      <c r="I140" s="22">
        <v>0</v>
      </c>
      <c r="J140" s="65">
        <v>1</v>
      </c>
      <c r="L140" t="s">
        <v>1021</v>
      </c>
      <c r="M140" s="22">
        <v>0</v>
      </c>
      <c r="N140" s="22">
        <v>0</v>
      </c>
      <c r="O140" s="22">
        <v>1</v>
      </c>
    </row>
    <row r="141" spans="2:15" ht="13.5" thickBot="1">
      <c r="B141" t="s">
        <v>981</v>
      </c>
      <c r="C141" s="22">
        <v>0</v>
      </c>
      <c r="D141" s="22">
        <v>0</v>
      </c>
      <c r="E141" s="22">
        <v>1</v>
      </c>
      <c r="L141" t="s">
        <v>707</v>
      </c>
      <c r="M141" s="22">
        <v>0</v>
      </c>
      <c r="N141" s="22">
        <v>0</v>
      </c>
      <c r="O141" s="22">
        <v>1</v>
      </c>
    </row>
    <row r="142" spans="2:14" ht="13.5" thickBot="1">
      <c r="B142" t="s">
        <v>753</v>
      </c>
      <c r="C142" s="22">
        <v>0</v>
      </c>
      <c r="D142" s="22">
        <v>0</v>
      </c>
      <c r="E142" s="22">
        <v>1</v>
      </c>
      <c r="G142" s="110" t="s">
        <v>635</v>
      </c>
      <c r="H142" s="111"/>
      <c r="I142" s="111"/>
      <c r="J142" s="112"/>
      <c r="L142"/>
      <c r="M142" s="22"/>
      <c r="N142" s="22"/>
    </row>
    <row r="143" spans="2:15" ht="13.5" thickBot="1">
      <c r="B143" s="110" t="s">
        <v>1025</v>
      </c>
      <c r="C143" s="111"/>
      <c r="D143" s="111"/>
      <c r="E143" s="112"/>
      <c r="G143" t="s">
        <v>1055</v>
      </c>
      <c r="H143" s="22">
        <v>0</v>
      </c>
      <c r="I143" s="22">
        <v>0</v>
      </c>
      <c r="J143" s="65">
        <v>1</v>
      </c>
      <c r="L143" s="110" t="s">
        <v>634</v>
      </c>
      <c r="M143" s="111"/>
      <c r="N143" s="111"/>
      <c r="O143" s="112"/>
    </row>
    <row r="144" spans="2:15" ht="12.75">
      <c r="B144" s="28" t="s">
        <v>1151</v>
      </c>
      <c r="C144" s="22">
        <v>0</v>
      </c>
      <c r="D144" s="22">
        <v>0</v>
      </c>
      <c r="E144" s="22">
        <v>1</v>
      </c>
      <c r="G144" t="s">
        <v>1054</v>
      </c>
      <c r="H144" s="22">
        <v>0</v>
      </c>
      <c r="I144" s="22">
        <v>0</v>
      </c>
      <c r="J144" s="65">
        <v>1</v>
      </c>
      <c r="L144" t="s">
        <v>622</v>
      </c>
      <c r="M144" s="22">
        <v>0</v>
      </c>
      <c r="N144" s="22">
        <v>0</v>
      </c>
      <c r="O144" s="22">
        <v>1</v>
      </c>
    </row>
    <row r="145" spans="2:15" ht="12.75">
      <c r="B145" s="28" t="s">
        <v>1155</v>
      </c>
      <c r="C145" s="22">
        <v>0</v>
      </c>
      <c r="D145" s="22">
        <v>0</v>
      </c>
      <c r="E145" s="22">
        <v>1</v>
      </c>
      <c r="G145" t="s">
        <v>1229</v>
      </c>
      <c r="H145" s="22">
        <v>0</v>
      </c>
      <c r="I145" s="22">
        <v>0</v>
      </c>
      <c r="J145" s="65">
        <v>1</v>
      </c>
      <c r="L145" t="s">
        <v>621</v>
      </c>
      <c r="M145" s="22">
        <v>0</v>
      </c>
      <c r="N145" s="22">
        <v>0</v>
      </c>
      <c r="O145" s="22">
        <v>1</v>
      </c>
    </row>
    <row r="146" spans="2:15" ht="12.75">
      <c r="B146" s="53" t="s">
        <v>986</v>
      </c>
      <c r="C146" s="22">
        <v>0</v>
      </c>
      <c r="D146" s="22">
        <v>0</v>
      </c>
      <c r="E146" s="22">
        <v>2</v>
      </c>
      <c r="G146" t="s">
        <v>1053</v>
      </c>
      <c r="H146" s="22">
        <v>0</v>
      </c>
      <c r="I146" s="22">
        <v>0</v>
      </c>
      <c r="J146" s="65">
        <v>1</v>
      </c>
      <c r="L146" t="s">
        <v>620</v>
      </c>
      <c r="M146" s="22">
        <v>0</v>
      </c>
      <c r="N146" s="22">
        <v>0</v>
      </c>
      <c r="O146" s="22">
        <v>1</v>
      </c>
    </row>
    <row r="147" spans="2:15" ht="12.75">
      <c r="B147" s="53" t="s">
        <v>987</v>
      </c>
      <c r="C147" s="22">
        <v>0</v>
      </c>
      <c r="D147" s="22">
        <v>0</v>
      </c>
      <c r="E147" s="22">
        <v>1</v>
      </c>
      <c r="G147" t="s">
        <v>1052</v>
      </c>
      <c r="H147" s="22">
        <v>0</v>
      </c>
      <c r="I147" s="22">
        <v>0</v>
      </c>
      <c r="J147" s="65">
        <v>1</v>
      </c>
      <c r="L147" t="s">
        <v>619</v>
      </c>
      <c r="M147" s="22">
        <v>0</v>
      </c>
      <c r="N147" s="22">
        <v>0</v>
      </c>
      <c r="O147" s="22">
        <v>1</v>
      </c>
    </row>
    <row r="148" spans="2:10" ht="13.5" thickBot="1">
      <c r="B148" t="s">
        <v>1007</v>
      </c>
      <c r="C148" s="22">
        <v>0</v>
      </c>
      <c r="D148" s="22">
        <v>0</v>
      </c>
      <c r="E148" s="22">
        <v>1</v>
      </c>
      <c r="G148" t="s">
        <v>1051</v>
      </c>
      <c r="H148" s="22">
        <v>0</v>
      </c>
      <c r="I148" s="22">
        <v>0</v>
      </c>
      <c r="J148" s="65">
        <v>1</v>
      </c>
    </row>
    <row r="149" spans="12:15" ht="13.5" thickBot="1">
      <c r="L149" s="110" t="s">
        <v>575</v>
      </c>
      <c r="M149" s="111"/>
      <c r="N149" s="111"/>
      <c r="O149" s="112"/>
    </row>
    <row r="150" spans="2:15" ht="13.5" thickBot="1">
      <c r="B150" s="110" t="s">
        <v>1042</v>
      </c>
      <c r="C150" s="111"/>
      <c r="D150" s="111"/>
      <c r="E150" s="112"/>
      <c r="G150" s="110" t="s">
        <v>1041</v>
      </c>
      <c r="H150" s="111"/>
      <c r="I150" s="111"/>
      <c r="J150" s="112"/>
      <c r="L150" t="s">
        <v>714</v>
      </c>
      <c r="M150" s="22">
        <v>0</v>
      </c>
      <c r="N150" s="22">
        <v>0</v>
      </c>
      <c r="O150" s="22">
        <v>1</v>
      </c>
    </row>
    <row r="151" spans="2:15" ht="12.75">
      <c r="B151" t="s">
        <v>556</v>
      </c>
      <c r="C151" s="22">
        <v>0</v>
      </c>
      <c r="D151" s="22">
        <v>0</v>
      </c>
      <c r="E151" s="58">
        <v>1</v>
      </c>
      <c r="G151" t="s">
        <v>524</v>
      </c>
      <c r="H151" s="22">
        <v>0</v>
      </c>
      <c r="I151" s="22">
        <v>0</v>
      </c>
      <c r="J151" s="65">
        <v>1</v>
      </c>
      <c r="L151" t="s">
        <v>727</v>
      </c>
      <c r="M151" s="22">
        <v>0</v>
      </c>
      <c r="N151" s="22">
        <v>0</v>
      </c>
      <c r="O151" s="22">
        <v>1</v>
      </c>
    </row>
    <row r="152" spans="2:15" ht="12.75">
      <c r="B152" t="s">
        <v>501</v>
      </c>
      <c r="C152" s="22">
        <v>0</v>
      </c>
      <c r="D152" s="22">
        <v>0</v>
      </c>
      <c r="E152" s="58">
        <v>1</v>
      </c>
      <c r="G152" t="s">
        <v>1033</v>
      </c>
      <c r="H152" s="22">
        <v>0</v>
      </c>
      <c r="I152" s="22">
        <v>0</v>
      </c>
      <c r="J152" s="65">
        <v>1</v>
      </c>
      <c r="L152" t="s">
        <v>737</v>
      </c>
      <c r="M152" s="22">
        <v>0</v>
      </c>
      <c r="N152" s="22">
        <v>0</v>
      </c>
      <c r="O152" s="22">
        <v>1</v>
      </c>
    </row>
    <row r="153" spans="2:15" ht="12.75">
      <c r="B153" t="s">
        <v>1040</v>
      </c>
      <c r="C153" s="22">
        <v>0</v>
      </c>
      <c r="D153" s="22">
        <v>0</v>
      </c>
      <c r="E153" s="58">
        <v>1</v>
      </c>
      <c r="G153" t="s">
        <v>1037</v>
      </c>
      <c r="H153" s="22">
        <v>0</v>
      </c>
      <c r="I153" s="22">
        <v>0</v>
      </c>
      <c r="J153" s="65">
        <v>1</v>
      </c>
      <c r="L153" t="s">
        <v>744</v>
      </c>
      <c r="M153" s="22">
        <v>0</v>
      </c>
      <c r="N153" s="22">
        <v>0</v>
      </c>
      <c r="O153" s="22">
        <v>1</v>
      </c>
    </row>
    <row r="154" spans="2:15" ht="12.75">
      <c r="B154" t="s">
        <v>1039</v>
      </c>
      <c r="C154" s="22">
        <v>0</v>
      </c>
      <c r="D154" s="22">
        <v>0</v>
      </c>
      <c r="E154" s="58">
        <v>1</v>
      </c>
      <c r="G154" t="s">
        <v>1036</v>
      </c>
      <c r="H154" s="22">
        <v>0</v>
      </c>
      <c r="I154" s="22">
        <v>0</v>
      </c>
      <c r="J154" s="65">
        <v>1</v>
      </c>
      <c r="L154" t="s">
        <v>755</v>
      </c>
      <c r="M154" s="22">
        <v>0</v>
      </c>
      <c r="N154" s="22">
        <v>0</v>
      </c>
      <c r="O154" s="22">
        <v>1</v>
      </c>
    </row>
    <row r="155" spans="2:15" ht="12.75">
      <c r="B155" t="s">
        <v>1038</v>
      </c>
      <c r="C155" s="22">
        <v>0</v>
      </c>
      <c r="D155" s="22">
        <v>0</v>
      </c>
      <c r="E155" s="58">
        <v>1</v>
      </c>
      <c r="G155" t="s">
        <v>1035</v>
      </c>
      <c r="H155" s="22">
        <v>0</v>
      </c>
      <c r="I155" s="22">
        <v>0</v>
      </c>
      <c r="J155" s="65">
        <v>1</v>
      </c>
      <c r="L155" t="s">
        <v>670</v>
      </c>
      <c r="M155" s="22">
        <v>0</v>
      </c>
      <c r="N155" s="22">
        <v>0</v>
      </c>
      <c r="O155" s="22">
        <v>1</v>
      </c>
    </row>
    <row r="156" spans="7:15" ht="13.5" thickBot="1">
      <c r="G156" t="s">
        <v>1034</v>
      </c>
      <c r="H156" s="22">
        <v>0</v>
      </c>
      <c r="I156" s="22">
        <v>0</v>
      </c>
      <c r="J156" s="65">
        <v>1</v>
      </c>
      <c r="L156" t="s">
        <v>655</v>
      </c>
      <c r="M156" s="22">
        <v>0</v>
      </c>
      <c r="N156" s="22">
        <v>0</v>
      </c>
      <c r="O156" s="22">
        <v>1</v>
      </c>
    </row>
    <row r="157" spans="2:15" ht="13.5" thickBot="1">
      <c r="B157" s="110" t="s">
        <v>688</v>
      </c>
      <c r="C157" s="111"/>
      <c r="D157" s="111"/>
      <c r="E157" s="112"/>
      <c r="G157" t="s">
        <v>1033</v>
      </c>
      <c r="H157" s="22">
        <v>0</v>
      </c>
      <c r="I157" s="22">
        <v>0</v>
      </c>
      <c r="J157" s="65">
        <v>1</v>
      </c>
      <c r="L157" t="s">
        <v>687</v>
      </c>
      <c r="M157" s="22">
        <v>0</v>
      </c>
      <c r="N157" s="22">
        <v>0</v>
      </c>
      <c r="O157" s="22">
        <v>1</v>
      </c>
    </row>
    <row r="158" spans="2:15" ht="12.75">
      <c r="B158" t="s">
        <v>1061</v>
      </c>
      <c r="C158" s="22">
        <v>0</v>
      </c>
      <c r="D158" s="22">
        <v>0</v>
      </c>
      <c r="E158" s="58">
        <v>1</v>
      </c>
      <c r="G158" t="s">
        <v>673</v>
      </c>
      <c r="H158" s="22">
        <v>0</v>
      </c>
      <c r="I158" s="22">
        <v>0</v>
      </c>
      <c r="J158" s="65">
        <v>1</v>
      </c>
      <c r="L158" t="s">
        <v>697</v>
      </c>
      <c r="M158" s="22">
        <v>0</v>
      </c>
      <c r="N158" s="22">
        <v>0</v>
      </c>
      <c r="O158" s="22">
        <v>1</v>
      </c>
    </row>
    <row r="159" spans="2:15" ht="12.75">
      <c r="B159" t="s">
        <v>1060</v>
      </c>
      <c r="C159" s="22">
        <v>0</v>
      </c>
      <c r="D159" s="22">
        <v>0</v>
      </c>
      <c r="E159" s="58">
        <v>1</v>
      </c>
      <c r="L159" s="1" t="s">
        <v>1148</v>
      </c>
      <c r="M159" s="22">
        <v>0</v>
      </c>
      <c r="N159" s="22">
        <v>0</v>
      </c>
      <c r="O159" s="22">
        <v>1</v>
      </c>
    </row>
    <row r="160" spans="2:15" ht="13.5" thickBot="1">
      <c r="B160" t="s">
        <v>1059</v>
      </c>
      <c r="C160" s="22">
        <v>0</v>
      </c>
      <c r="D160" s="22">
        <v>0</v>
      </c>
      <c r="E160" s="58">
        <v>1</v>
      </c>
      <c r="L160" t="s">
        <v>618</v>
      </c>
      <c r="M160" s="22">
        <v>0</v>
      </c>
      <c r="N160" s="22">
        <v>0</v>
      </c>
      <c r="O160" s="22">
        <v>1</v>
      </c>
    </row>
    <row r="161" spans="2:15" ht="13.5" thickBot="1">
      <c r="B161" t="s">
        <v>1058</v>
      </c>
      <c r="C161" s="22">
        <v>0</v>
      </c>
      <c r="D161" s="22">
        <v>0</v>
      </c>
      <c r="E161" s="58">
        <v>1</v>
      </c>
      <c r="G161" s="110" t="s">
        <v>650</v>
      </c>
      <c r="H161" s="111"/>
      <c r="I161" s="111"/>
      <c r="J161" s="112"/>
      <c r="L161" t="s">
        <v>730</v>
      </c>
      <c r="M161" s="22">
        <v>0</v>
      </c>
      <c r="N161" s="22">
        <v>0</v>
      </c>
      <c r="O161" s="22">
        <v>1</v>
      </c>
    </row>
    <row r="162" spans="2:15" ht="12.75">
      <c r="B162" t="s">
        <v>1057</v>
      </c>
      <c r="C162" s="22">
        <v>0</v>
      </c>
      <c r="D162" s="22">
        <v>0</v>
      </c>
      <c r="E162" s="58">
        <v>1</v>
      </c>
      <c r="G162" t="s">
        <v>640</v>
      </c>
      <c r="H162" s="22">
        <v>0</v>
      </c>
      <c r="I162" s="22">
        <v>0</v>
      </c>
      <c r="J162" s="65">
        <v>1</v>
      </c>
      <c r="L162" t="s">
        <v>545</v>
      </c>
      <c r="M162" s="22">
        <v>0</v>
      </c>
      <c r="N162" s="22">
        <v>0</v>
      </c>
      <c r="O162" s="22">
        <v>1</v>
      </c>
    </row>
    <row r="163" spans="2:15" ht="12.75">
      <c r="B163" t="s">
        <v>1056</v>
      </c>
      <c r="C163" s="22">
        <v>0</v>
      </c>
      <c r="D163" s="22">
        <v>0</v>
      </c>
      <c r="E163" s="58">
        <v>1</v>
      </c>
      <c r="G163" t="s">
        <v>641</v>
      </c>
      <c r="H163" s="22">
        <v>0</v>
      </c>
      <c r="I163" s="22">
        <v>0</v>
      </c>
      <c r="J163" s="65">
        <v>1</v>
      </c>
      <c r="L163" t="s">
        <v>663</v>
      </c>
      <c r="M163" s="22">
        <v>0</v>
      </c>
      <c r="N163" s="22">
        <v>0</v>
      </c>
      <c r="O163" s="22">
        <v>1</v>
      </c>
    </row>
    <row r="164" spans="5:15" ht="13.5" thickBot="1">
      <c r="E164" s="58"/>
      <c r="G164" t="s">
        <v>489</v>
      </c>
      <c r="H164" s="22">
        <v>0</v>
      </c>
      <c r="I164" s="22">
        <v>0</v>
      </c>
      <c r="J164" s="65">
        <v>1</v>
      </c>
      <c r="L164" t="s">
        <v>545</v>
      </c>
      <c r="M164" s="22">
        <v>0</v>
      </c>
      <c r="N164" s="22">
        <v>0</v>
      </c>
      <c r="O164" s="22">
        <v>1</v>
      </c>
    </row>
    <row r="165" spans="2:15" ht="13.5" thickBot="1">
      <c r="B165" s="110" t="s">
        <v>750</v>
      </c>
      <c r="C165" s="111"/>
      <c r="D165" s="111"/>
      <c r="E165" s="112"/>
      <c r="G165" t="s">
        <v>661</v>
      </c>
      <c r="H165" s="22">
        <v>0</v>
      </c>
      <c r="I165" s="22">
        <v>0</v>
      </c>
      <c r="J165" s="65">
        <v>1</v>
      </c>
      <c r="L165" t="s">
        <v>664</v>
      </c>
      <c r="M165" s="22">
        <v>0</v>
      </c>
      <c r="N165" s="22">
        <v>0</v>
      </c>
      <c r="O165" s="22">
        <v>1</v>
      </c>
    </row>
    <row r="166" spans="2:15" ht="12.75">
      <c r="B166" t="s">
        <v>662</v>
      </c>
      <c r="C166" s="22">
        <v>0</v>
      </c>
      <c r="D166" s="22">
        <v>0</v>
      </c>
      <c r="E166" s="58">
        <v>1</v>
      </c>
      <c r="G166" t="s">
        <v>656</v>
      </c>
      <c r="H166" s="22">
        <v>0</v>
      </c>
      <c r="I166" s="22">
        <v>0</v>
      </c>
      <c r="J166" s="65">
        <v>1</v>
      </c>
      <c r="L166" t="s">
        <v>665</v>
      </c>
      <c r="M166" s="22">
        <v>0</v>
      </c>
      <c r="N166" s="22">
        <v>0</v>
      </c>
      <c r="O166" s="22">
        <v>1</v>
      </c>
    </row>
    <row r="167" spans="2:15" ht="12.75">
      <c r="B167" t="s">
        <v>658</v>
      </c>
      <c r="C167" s="22">
        <v>0</v>
      </c>
      <c r="D167" s="22">
        <v>0</v>
      </c>
      <c r="E167" s="58">
        <v>1</v>
      </c>
      <c r="G167" s="53" t="s">
        <v>623</v>
      </c>
      <c r="H167" s="22">
        <v>0</v>
      </c>
      <c r="I167" s="22">
        <v>0</v>
      </c>
      <c r="J167" s="65">
        <v>1</v>
      </c>
      <c r="L167" t="s">
        <v>411</v>
      </c>
      <c r="M167" s="22">
        <v>0</v>
      </c>
      <c r="N167" s="22">
        <v>0</v>
      </c>
      <c r="O167" s="22">
        <v>1</v>
      </c>
    </row>
    <row r="168" spans="2:15" ht="12.75">
      <c r="B168" t="s">
        <v>660</v>
      </c>
      <c r="C168" s="22">
        <v>0</v>
      </c>
      <c r="D168" s="22">
        <v>0</v>
      </c>
      <c r="E168" s="58">
        <v>1</v>
      </c>
      <c r="L168" t="s">
        <v>704</v>
      </c>
      <c r="M168" s="22">
        <v>0</v>
      </c>
      <c r="N168" s="22">
        <v>0</v>
      </c>
      <c r="O168" s="22">
        <v>1</v>
      </c>
    </row>
    <row r="169" spans="2:15" ht="13.5" thickBot="1">
      <c r="B169" t="s">
        <v>659</v>
      </c>
      <c r="C169" s="22">
        <v>0</v>
      </c>
      <c r="D169" s="22">
        <v>0</v>
      </c>
      <c r="E169" s="58">
        <v>1</v>
      </c>
      <c r="L169" t="s">
        <v>672</v>
      </c>
      <c r="M169" s="22">
        <v>0</v>
      </c>
      <c r="N169" s="22">
        <v>0</v>
      </c>
      <c r="O169" s="22">
        <v>10</v>
      </c>
    </row>
    <row r="170" spans="2:15" ht="13.5" thickBot="1">
      <c r="B170" t="s">
        <v>657</v>
      </c>
      <c r="C170" s="22">
        <v>0</v>
      </c>
      <c r="D170" s="22">
        <v>0</v>
      </c>
      <c r="E170" s="58">
        <v>1</v>
      </c>
      <c r="G170" s="110" t="s">
        <v>652</v>
      </c>
      <c r="H170" s="111"/>
      <c r="I170" s="111"/>
      <c r="J170" s="112"/>
      <c r="L170" t="s">
        <v>671</v>
      </c>
      <c r="M170" s="22">
        <v>0</v>
      </c>
      <c r="N170" s="22">
        <v>0</v>
      </c>
      <c r="O170" s="22">
        <v>10</v>
      </c>
    </row>
    <row r="171" spans="5:15" ht="13.5" thickBot="1">
      <c r="E171" s="58"/>
      <c r="G171" t="s">
        <v>637</v>
      </c>
      <c r="H171" s="22">
        <v>0</v>
      </c>
      <c r="I171" s="22">
        <v>0</v>
      </c>
      <c r="J171" s="65">
        <v>1</v>
      </c>
      <c r="L171" t="s">
        <v>709</v>
      </c>
      <c r="M171" s="22">
        <v>0</v>
      </c>
      <c r="N171" s="22">
        <v>0</v>
      </c>
      <c r="O171" s="22">
        <v>1</v>
      </c>
    </row>
    <row r="172" spans="2:15" ht="13.5" thickBot="1">
      <c r="B172" s="110" t="s">
        <v>721</v>
      </c>
      <c r="C172" s="111"/>
      <c r="D172" s="111"/>
      <c r="E172" s="112"/>
      <c r="G172" t="s">
        <v>497</v>
      </c>
      <c r="H172" s="22">
        <v>0</v>
      </c>
      <c r="I172" s="22">
        <v>0</v>
      </c>
      <c r="J172" s="65">
        <v>1</v>
      </c>
      <c r="L172" t="s">
        <v>543</v>
      </c>
      <c r="M172" s="22">
        <v>0</v>
      </c>
      <c r="N172" s="22">
        <v>0</v>
      </c>
      <c r="O172" s="22">
        <v>1</v>
      </c>
    </row>
    <row r="173" spans="2:15" ht="12.75">
      <c r="B173" t="s">
        <v>4</v>
      </c>
      <c r="C173" s="22">
        <v>0</v>
      </c>
      <c r="D173" s="22">
        <v>0</v>
      </c>
      <c r="E173" s="58">
        <v>1</v>
      </c>
      <c r="G173" t="s">
        <v>678</v>
      </c>
      <c r="H173" s="22">
        <v>0</v>
      </c>
      <c r="I173" s="22">
        <v>0</v>
      </c>
      <c r="J173" s="65">
        <v>1</v>
      </c>
      <c r="L173" t="s">
        <v>904</v>
      </c>
      <c r="M173" s="22">
        <v>0</v>
      </c>
      <c r="N173" s="22">
        <v>0</v>
      </c>
      <c r="O173" s="22">
        <v>1</v>
      </c>
    </row>
    <row r="174" spans="2:15" ht="12.75">
      <c r="B174" t="s">
        <v>669</v>
      </c>
      <c r="C174" s="22">
        <v>0</v>
      </c>
      <c r="D174" s="22">
        <v>0</v>
      </c>
      <c r="E174" s="58">
        <v>1</v>
      </c>
      <c r="G174" t="s">
        <v>711</v>
      </c>
      <c r="H174" s="22">
        <v>0</v>
      </c>
      <c r="I174" s="22">
        <v>0</v>
      </c>
      <c r="J174" s="65">
        <v>1</v>
      </c>
      <c r="L174" t="s">
        <v>751</v>
      </c>
      <c r="M174" s="22">
        <v>0</v>
      </c>
      <c r="N174" s="22">
        <v>0</v>
      </c>
      <c r="O174" s="22">
        <v>1</v>
      </c>
    </row>
    <row r="175" spans="2:15" ht="12.75">
      <c r="B175" t="s">
        <v>668</v>
      </c>
      <c r="C175" s="22">
        <v>0</v>
      </c>
      <c r="D175" s="22">
        <v>0</v>
      </c>
      <c r="E175" s="58">
        <v>1</v>
      </c>
      <c r="L175" t="s">
        <v>725</v>
      </c>
      <c r="M175" s="22">
        <v>0</v>
      </c>
      <c r="N175" s="22">
        <v>0</v>
      </c>
      <c r="O175" s="22">
        <v>1</v>
      </c>
    </row>
    <row r="176" spans="2:15" ht="12.75">
      <c r="B176" t="s">
        <v>667</v>
      </c>
      <c r="C176" s="22">
        <v>0</v>
      </c>
      <c r="D176" s="22">
        <v>0</v>
      </c>
      <c r="E176" s="58">
        <v>1</v>
      </c>
      <c r="G176" t="s">
        <v>529</v>
      </c>
      <c r="H176" s="22">
        <v>0</v>
      </c>
      <c r="I176" s="22">
        <v>0</v>
      </c>
      <c r="J176" s="65">
        <v>1</v>
      </c>
      <c r="L176" t="s">
        <v>749</v>
      </c>
      <c r="M176" s="22">
        <v>0</v>
      </c>
      <c r="N176" s="22">
        <v>0</v>
      </c>
      <c r="O176" s="22">
        <v>1</v>
      </c>
    </row>
    <row r="177" spans="2:15" ht="12.75">
      <c r="B177" t="s">
        <v>666</v>
      </c>
      <c r="C177" s="22">
        <v>0</v>
      </c>
      <c r="D177" s="22">
        <v>0</v>
      </c>
      <c r="E177" s="58">
        <v>1</v>
      </c>
      <c r="G177" t="s">
        <v>537</v>
      </c>
      <c r="H177" s="22">
        <v>0</v>
      </c>
      <c r="I177" s="22">
        <v>0</v>
      </c>
      <c r="J177" s="65">
        <v>1</v>
      </c>
      <c r="L177" t="s">
        <v>538</v>
      </c>
      <c r="M177" s="22">
        <v>0</v>
      </c>
      <c r="N177" s="22">
        <v>0</v>
      </c>
      <c r="O177" s="22">
        <v>1</v>
      </c>
    </row>
    <row r="178" spans="2:15" ht="13.5" thickBot="1">
      <c r="B178"/>
      <c r="E178" s="58"/>
      <c r="L178" t="s">
        <v>502</v>
      </c>
      <c r="M178" s="22">
        <v>0</v>
      </c>
      <c r="N178" s="22">
        <v>0</v>
      </c>
      <c r="O178" s="22">
        <v>1</v>
      </c>
    </row>
    <row r="179" spans="2:15" ht="13.5" thickBot="1">
      <c r="B179" s="110" t="s">
        <v>128</v>
      </c>
      <c r="C179" s="111"/>
      <c r="D179" s="111"/>
      <c r="E179" s="112"/>
      <c r="G179" s="110" t="s">
        <v>574</v>
      </c>
      <c r="H179" s="111"/>
      <c r="I179" s="111"/>
      <c r="J179" s="112"/>
      <c r="L179" t="s">
        <v>503</v>
      </c>
      <c r="M179" s="22">
        <v>0</v>
      </c>
      <c r="N179" s="22">
        <v>0</v>
      </c>
      <c r="O179" s="22">
        <v>1</v>
      </c>
    </row>
    <row r="180" spans="2:10" ht="12.75">
      <c r="B180" t="s">
        <v>7</v>
      </c>
      <c r="C180" s="22">
        <v>0</v>
      </c>
      <c r="D180" s="22">
        <v>0</v>
      </c>
      <c r="E180" s="58">
        <v>1</v>
      </c>
      <c r="G180" t="s">
        <v>393</v>
      </c>
      <c r="H180" s="22">
        <v>0</v>
      </c>
      <c r="I180" s="22">
        <v>0</v>
      </c>
      <c r="J180" s="65">
        <v>1</v>
      </c>
    </row>
    <row r="181" spans="2:15" ht="12.75">
      <c r="B181" t="s">
        <v>8</v>
      </c>
      <c r="C181" s="22">
        <v>0</v>
      </c>
      <c r="D181" s="22">
        <v>0</v>
      </c>
      <c r="E181" s="58">
        <v>1</v>
      </c>
      <c r="G181" t="s">
        <v>394</v>
      </c>
      <c r="H181" s="22">
        <v>0</v>
      </c>
      <c r="I181" s="22">
        <v>0</v>
      </c>
      <c r="J181" s="65">
        <v>1</v>
      </c>
      <c r="L181" t="s">
        <v>544</v>
      </c>
      <c r="M181" s="22">
        <v>0</v>
      </c>
      <c r="N181" s="22">
        <v>0</v>
      </c>
      <c r="O181" s="22">
        <v>1</v>
      </c>
    </row>
    <row r="182" spans="2:15" ht="12.75">
      <c r="B182" t="s">
        <v>683</v>
      </c>
      <c r="C182" s="22">
        <v>0</v>
      </c>
      <c r="D182" s="22">
        <v>0</v>
      </c>
      <c r="E182" s="58">
        <v>1</v>
      </c>
      <c r="G182" t="s">
        <v>20</v>
      </c>
      <c r="H182" s="22">
        <v>0</v>
      </c>
      <c r="I182" s="22">
        <v>0</v>
      </c>
      <c r="J182" s="65">
        <v>1</v>
      </c>
      <c r="L182" t="s">
        <v>679</v>
      </c>
      <c r="M182" s="22">
        <v>0</v>
      </c>
      <c r="N182" s="22">
        <v>0</v>
      </c>
      <c r="O182" s="22">
        <v>1</v>
      </c>
    </row>
    <row r="183" spans="2:15" ht="12.75">
      <c r="B183" t="s">
        <v>401</v>
      </c>
      <c r="C183" s="22">
        <v>0</v>
      </c>
      <c r="D183" s="22">
        <v>0</v>
      </c>
      <c r="E183" s="58">
        <v>1</v>
      </c>
      <c r="G183" t="s">
        <v>500</v>
      </c>
      <c r="H183" s="22">
        <v>0</v>
      </c>
      <c r="I183" s="22">
        <v>0</v>
      </c>
      <c r="J183" s="65">
        <v>1</v>
      </c>
      <c r="L183" t="s">
        <v>700</v>
      </c>
      <c r="M183" s="22">
        <v>0</v>
      </c>
      <c r="N183" s="22">
        <v>0</v>
      </c>
      <c r="O183" s="22">
        <v>1</v>
      </c>
    </row>
    <row r="184" spans="2:15" ht="12.75">
      <c r="B184" t="s">
        <v>404</v>
      </c>
      <c r="C184" s="22">
        <v>0</v>
      </c>
      <c r="D184" s="22">
        <v>0</v>
      </c>
      <c r="E184" s="58">
        <v>1</v>
      </c>
      <c r="G184" t="s">
        <v>525</v>
      </c>
      <c r="H184" s="22">
        <v>0</v>
      </c>
      <c r="I184" s="22">
        <v>0</v>
      </c>
      <c r="J184" s="65">
        <v>1</v>
      </c>
      <c r="L184" t="s">
        <v>701</v>
      </c>
      <c r="M184" s="22">
        <v>0</v>
      </c>
      <c r="N184" s="22">
        <v>0</v>
      </c>
      <c r="O184" s="22">
        <v>1</v>
      </c>
    </row>
    <row r="185" spans="2:15" ht="12.75">
      <c r="B185" t="s">
        <v>405</v>
      </c>
      <c r="C185" s="22">
        <v>0</v>
      </c>
      <c r="D185" s="22">
        <v>0</v>
      </c>
      <c r="E185" s="58">
        <v>1</v>
      </c>
      <c r="G185" t="s">
        <v>515</v>
      </c>
      <c r="H185" s="22">
        <v>0</v>
      </c>
      <c r="I185" s="22">
        <v>0</v>
      </c>
      <c r="J185" s="65">
        <v>1</v>
      </c>
      <c r="L185" t="s">
        <v>772</v>
      </c>
      <c r="M185" s="22">
        <v>0</v>
      </c>
      <c r="N185" s="22">
        <v>0</v>
      </c>
      <c r="O185" s="22">
        <v>1</v>
      </c>
    </row>
    <row r="186" spans="2:10" ht="12.75">
      <c r="B186" t="s">
        <v>705</v>
      </c>
      <c r="C186" s="22">
        <v>0</v>
      </c>
      <c r="D186" s="22">
        <v>0</v>
      </c>
      <c r="E186" s="58">
        <v>1</v>
      </c>
      <c r="G186" t="s">
        <v>516</v>
      </c>
      <c r="H186" s="22">
        <v>0</v>
      </c>
      <c r="I186" s="22">
        <v>0</v>
      </c>
      <c r="J186" s="65">
        <v>1</v>
      </c>
    </row>
    <row r="187" spans="7:15" ht="13.5" thickBot="1">
      <c r="G187" t="s">
        <v>518</v>
      </c>
      <c r="H187" s="22">
        <v>0</v>
      </c>
      <c r="I187" s="22">
        <v>0</v>
      </c>
      <c r="J187" s="65">
        <v>1</v>
      </c>
      <c r="L187" s="28" t="s">
        <v>651</v>
      </c>
      <c r="M187" s="22">
        <v>0</v>
      </c>
      <c r="N187" s="22">
        <v>1</v>
      </c>
      <c r="O187" s="22">
        <v>1</v>
      </c>
    </row>
    <row r="188" spans="2:15" ht="13.5" thickBot="1">
      <c r="B188" s="110" t="s">
        <v>722</v>
      </c>
      <c r="C188" s="111"/>
      <c r="D188" s="111"/>
      <c r="E188" s="112"/>
      <c r="G188" t="s">
        <v>731</v>
      </c>
      <c r="H188" s="22">
        <v>0</v>
      </c>
      <c r="I188" s="22">
        <v>0</v>
      </c>
      <c r="J188" s="65">
        <v>1</v>
      </c>
      <c r="L188" t="s">
        <v>566</v>
      </c>
      <c r="M188" s="22">
        <v>0</v>
      </c>
      <c r="N188" s="22">
        <v>1000</v>
      </c>
      <c r="O188" s="22">
        <v>1</v>
      </c>
    </row>
    <row r="189" spans="2:15" ht="12.75">
      <c r="B189" t="s">
        <v>718</v>
      </c>
      <c r="C189" s="22">
        <v>0</v>
      </c>
      <c r="D189" s="22">
        <v>0</v>
      </c>
      <c r="E189" s="22">
        <v>1</v>
      </c>
      <c r="G189" t="s">
        <v>756</v>
      </c>
      <c r="H189" s="22">
        <v>0</v>
      </c>
      <c r="I189" s="22">
        <v>0</v>
      </c>
      <c r="J189" s="65">
        <v>1</v>
      </c>
      <c r="L189" t="s">
        <v>1243</v>
      </c>
      <c r="M189" s="22">
        <v>0</v>
      </c>
      <c r="N189" s="22">
        <v>1</v>
      </c>
      <c r="O189" s="22">
        <v>1</v>
      </c>
    </row>
    <row r="190" spans="2:15" ht="12.75">
      <c r="B190" t="s">
        <v>682</v>
      </c>
      <c r="C190" s="22">
        <v>0</v>
      </c>
      <c r="D190" s="22">
        <v>0</v>
      </c>
      <c r="E190" s="22">
        <v>1</v>
      </c>
      <c r="G190" t="s">
        <v>757</v>
      </c>
      <c r="H190" s="22">
        <v>0</v>
      </c>
      <c r="I190" s="22">
        <v>0</v>
      </c>
      <c r="J190" s="65">
        <v>1</v>
      </c>
      <c r="L190" s="1" t="s">
        <v>1133</v>
      </c>
      <c r="M190" s="22">
        <v>0</v>
      </c>
      <c r="N190" s="22">
        <v>1</v>
      </c>
      <c r="O190" s="22">
        <v>1</v>
      </c>
    </row>
    <row r="191" spans="2:10" ht="13.5" thickBot="1">
      <c r="B191" t="s">
        <v>719</v>
      </c>
      <c r="C191" s="22">
        <v>0</v>
      </c>
      <c r="D191" s="22">
        <v>0</v>
      </c>
      <c r="E191" s="22">
        <v>1</v>
      </c>
      <c r="G191" t="s">
        <v>395</v>
      </c>
      <c r="H191" s="22">
        <v>0</v>
      </c>
      <c r="I191" s="22">
        <v>0</v>
      </c>
      <c r="J191" s="65">
        <v>1</v>
      </c>
    </row>
    <row r="192" spans="2:15" ht="13.5" thickBot="1">
      <c r="B192" t="s">
        <v>702</v>
      </c>
      <c r="C192" s="22">
        <v>0</v>
      </c>
      <c r="D192" s="22">
        <v>0</v>
      </c>
      <c r="E192" s="22">
        <v>1</v>
      </c>
      <c r="G192" t="s">
        <v>396</v>
      </c>
      <c r="H192" s="22">
        <v>0</v>
      </c>
      <c r="I192" s="22">
        <v>0</v>
      </c>
      <c r="J192" s="65">
        <v>1</v>
      </c>
      <c r="L192" s="110" t="s">
        <v>689</v>
      </c>
      <c r="M192" s="111"/>
      <c r="N192" s="111"/>
      <c r="O192" s="112"/>
    </row>
    <row r="193" spans="2:15" ht="12.75">
      <c r="B193" t="s">
        <v>720</v>
      </c>
      <c r="C193" s="22">
        <v>0</v>
      </c>
      <c r="D193" s="22">
        <v>0</v>
      </c>
      <c r="E193" s="22">
        <v>1</v>
      </c>
      <c r="G193" t="s">
        <v>397</v>
      </c>
      <c r="H193" s="22">
        <v>0</v>
      </c>
      <c r="I193" s="22">
        <v>0</v>
      </c>
      <c r="J193" s="65">
        <v>1</v>
      </c>
      <c r="L193" t="s">
        <v>498</v>
      </c>
      <c r="M193" s="22">
        <v>0</v>
      </c>
      <c r="N193" s="22">
        <v>0</v>
      </c>
      <c r="O193" s="22">
        <v>4</v>
      </c>
    </row>
    <row r="194" spans="2:15" ht="12.75">
      <c r="B194" t="s">
        <v>521</v>
      </c>
      <c r="C194" s="22">
        <v>0</v>
      </c>
      <c r="D194" s="22">
        <v>0</v>
      </c>
      <c r="E194" s="22">
        <v>1</v>
      </c>
      <c r="G194" t="s">
        <v>398</v>
      </c>
      <c r="H194" s="22">
        <v>0</v>
      </c>
      <c r="I194" s="22">
        <v>0</v>
      </c>
      <c r="J194" s="65">
        <v>1</v>
      </c>
      <c r="L194" t="s">
        <v>499</v>
      </c>
      <c r="M194" s="22">
        <v>0</v>
      </c>
      <c r="N194" s="22">
        <v>0</v>
      </c>
      <c r="O194" s="22">
        <v>4</v>
      </c>
    </row>
    <row r="195" spans="2:15" ht="12.75">
      <c r="B195" t="s">
        <v>674</v>
      </c>
      <c r="C195" s="22">
        <v>0</v>
      </c>
      <c r="D195" s="22">
        <v>0</v>
      </c>
      <c r="E195" s="22">
        <v>1</v>
      </c>
      <c r="G195" t="s">
        <v>900</v>
      </c>
      <c r="H195" s="22">
        <v>0</v>
      </c>
      <c r="I195" s="22">
        <v>0</v>
      </c>
      <c r="J195" s="65">
        <v>1</v>
      </c>
      <c r="L195" t="s">
        <v>654</v>
      </c>
      <c r="M195" s="22">
        <v>0</v>
      </c>
      <c r="N195" s="22">
        <v>0</v>
      </c>
      <c r="O195" s="22">
        <v>4</v>
      </c>
    </row>
    <row r="196" spans="2:15" ht="12.75">
      <c r="B196" t="s">
        <v>522</v>
      </c>
      <c r="C196" s="22">
        <v>0</v>
      </c>
      <c r="D196" s="22">
        <v>0</v>
      </c>
      <c r="E196" s="22">
        <v>1</v>
      </c>
      <c r="G196" t="s">
        <v>901</v>
      </c>
      <c r="H196" s="22">
        <v>0</v>
      </c>
      <c r="I196" s="22">
        <v>0</v>
      </c>
      <c r="J196" s="65">
        <v>1</v>
      </c>
      <c r="L196" t="s">
        <v>653</v>
      </c>
      <c r="M196" s="22">
        <v>0</v>
      </c>
      <c r="N196" s="22">
        <v>0</v>
      </c>
      <c r="O196" s="22">
        <v>4</v>
      </c>
    </row>
    <row r="197" spans="2:14" ht="13.5" thickBot="1">
      <c r="B197" t="s">
        <v>698</v>
      </c>
      <c r="C197" s="22">
        <v>0</v>
      </c>
      <c r="D197" s="22">
        <v>0</v>
      </c>
      <c r="E197" s="22">
        <v>1</v>
      </c>
      <c r="G197" t="s">
        <v>902</v>
      </c>
      <c r="H197" s="22">
        <v>0</v>
      </c>
      <c r="I197" s="22">
        <v>0</v>
      </c>
      <c r="J197" s="65">
        <v>1</v>
      </c>
      <c r="M197" s="22"/>
      <c r="N197" s="22"/>
    </row>
    <row r="198" spans="2:15" ht="13.5" thickBot="1">
      <c r="B198" t="s">
        <v>746</v>
      </c>
      <c r="C198" s="22">
        <v>0</v>
      </c>
      <c r="D198" s="22">
        <v>0</v>
      </c>
      <c r="E198" s="22">
        <v>1</v>
      </c>
      <c r="G198" t="s">
        <v>903</v>
      </c>
      <c r="H198" s="22">
        <v>0</v>
      </c>
      <c r="I198" s="22">
        <v>0</v>
      </c>
      <c r="J198" s="65">
        <v>1</v>
      </c>
      <c r="L198" s="110" t="s">
        <v>597</v>
      </c>
      <c r="M198" s="111"/>
      <c r="N198" s="111"/>
      <c r="O198" s="112"/>
    </row>
    <row r="199" spans="7:15" ht="13.5" thickBot="1">
      <c r="G199" t="s">
        <v>587</v>
      </c>
      <c r="H199" s="22">
        <v>0</v>
      </c>
      <c r="I199" s="22">
        <v>0</v>
      </c>
      <c r="J199" s="65">
        <v>1</v>
      </c>
      <c r="L199" t="s">
        <v>691</v>
      </c>
      <c r="M199" s="22">
        <v>0</v>
      </c>
      <c r="N199" s="22">
        <v>0</v>
      </c>
      <c r="O199" s="22">
        <v>1</v>
      </c>
    </row>
    <row r="200" spans="2:15" ht="13.5" thickBot="1">
      <c r="B200" s="110" t="s">
        <v>576</v>
      </c>
      <c r="C200" s="111"/>
      <c r="D200" s="111"/>
      <c r="E200" s="112"/>
      <c r="G200" t="s">
        <v>588</v>
      </c>
      <c r="H200" s="22">
        <v>0</v>
      </c>
      <c r="I200" s="22">
        <v>0</v>
      </c>
      <c r="J200" s="65">
        <v>1</v>
      </c>
      <c r="L200" t="s">
        <v>740</v>
      </c>
      <c r="M200" s="22">
        <v>0</v>
      </c>
      <c r="N200" s="22">
        <v>0</v>
      </c>
      <c r="O200" s="22">
        <v>1</v>
      </c>
    </row>
    <row r="201" spans="2:15" ht="12.75">
      <c r="B201" t="s">
        <v>747</v>
      </c>
      <c r="C201" s="22">
        <v>0</v>
      </c>
      <c r="D201" s="22">
        <v>0</v>
      </c>
      <c r="E201" s="22">
        <v>1</v>
      </c>
      <c r="G201" t="s">
        <v>399</v>
      </c>
      <c r="H201" s="22">
        <v>0</v>
      </c>
      <c r="I201" s="22">
        <v>0</v>
      </c>
      <c r="J201" s="65">
        <v>1</v>
      </c>
      <c r="L201" t="s">
        <v>728</v>
      </c>
      <c r="M201" s="22">
        <v>0</v>
      </c>
      <c r="N201" s="22">
        <v>0</v>
      </c>
      <c r="O201" s="22">
        <v>1</v>
      </c>
    </row>
    <row r="202" spans="2:15" ht="12.75">
      <c r="B202" t="s">
        <v>738</v>
      </c>
      <c r="C202" s="22">
        <v>0</v>
      </c>
      <c r="D202" s="22">
        <v>0</v>
      </c>
      <c r="E202" s="22">
        <v>1</v>
      </c>
      <c r="G202" t="s">
        <v>592</v>
      </c>
      <c r="H202" s="22">
        <v>0</v>
      </c>
      <c r="I202" s="22">
        <v>0</v>
      </c>
      <c r="J202" s="65">
        <v>1</v>
      </c>
      <c r="L202" t="s">
        <v>734</v>
      </c>
      <c r="M202" s="22">
        <v>0</v>
      </c>
      <c r="N202" s="22">
        <v>0</v>
      </c>
      <c r="O202" s="22">
        <v>1</v>
      </c>
    </row>
    <row r="203" spans="2:15" ht="12.75">
      <c r="B203" t="s">
        <v>715</v>
      </c>
      <c r="C203" s="22">
        <v>0</v>
      </c>
      <c r="D203" s="22">
        <v>0</v>
      </c>
      <c r="E203" s="22">
        <v>1</v>
      </c>
      <c r="G203" t="s">
        <v>591</v>
      </c>
      <c r="H203" s="22">
        <v>0</v>
      </c>
      <c r="I203" s="22">
        <v>0</v>
      </c>
      <c r="J203" s="65">
        <v>1</v>
      </c>
      <c r="L203" s="21" t="s">
        <v>1190</v>
      </c>
      <c r="M203" s="22">
        <v>0</v>
      </c>
      <c r="N203" s="22">
        <v>0</v>
      </c>
      <c r="O203" s="22">
        <v>1</v>
      </c>
    </row>
    <row r="204" spans="2:15" ht="12.75">
      <c r="B204" t="s">
        <v>743</v>
      </c>
      <c r="C204" s="22">
        <v>0</v>
      </c>
      <c r="D204" s="22">
        <v>0</v>
      </c>
      <c r="E204" s="22">
        <v>1</v>
      </c>
      <c r="L204" t="s">
        <v>909</v>
      </c>
      <c r="M204" s="22">
        <v>0</v>
      </c>
      <c r="N204" s="22">
        <v>0</v>
      </c>
      <c r="O204" s="22">
        <v>1</v>
      </c>
    </row>
    <row r="205" spans="2:5" ht="12.75">
      <c r="B205" t="s">
        <v>729</v>
      </c>
      <c r="C205" s="22">
        <v>0</v>
      </c>
      <c r="D205" s="22">
        <v>0</v>
      </c>
      <c r="E205" s="22">
        <v>1</v>
      </c>
    </row>
  </sheetData>
  <mergeCells count="49">
    <mergeCell ref="B172:E172"/>
    <mergeCell ref="B179:E179"/>
    <mergeCell ref="B188:E188"/>
    <mergeCell ref="G179:J179"/>
    <mergeCell ref="L59:O59"/>
    <mergeCell ref="B124:E124"/>
    <mergeCell ref="G127:J127"/>
    <mergeCell ref="B143:E143"/>
    <mergeCell ref="G70:J70"/>
    <mergeCell ref="L143:O143"/>
    <mergeCell ref="G142:J142"/>
    <mergeCell ref="G84:J84"/>
    <mergeCell ref="G107:J107"/>
    <mergeCell ref="L107:O107"/>
    <mergeCell ref="B55:O55"/>
    <mergeCell ref="B2:O2"/>
    <mergeCell ref="B4:O5"/>
    <mergeCell ref="B7:O7"/>
    <mergeCell ref="B30:O30"/>
    <mergeCell ref="G9:J9"/>
    <mergeCell ref="G20:J20"/>
    <mergeCell ref="B57:O57"/>
    <mergeCell ref="B59:E59"/>
    <mergeCell ref="G59:J59"/>
    <mergeCell ref="B9:E9"/>
    <mergeCell ref="B17:E17"/>
    <mergeCell ref="L9:O9"/>
    <mergeCell ref="L40:O40"/>
    <mergeCell ref="B32:E32"/>
    <mergeCell ref="G32:J32"/>
    <mergeCell ref="L32:O32"/>
    <mergeCell ref="B72:E72"/>
    <mergeCell ref="L74:O74"/>
    <mergeCell ref="L133:O133"/>
    <mergeCell ref="B82:O82"/>
    <mergeCell ref="B103:O103"/>
    <mergeCell ref="B105:O105"/>
    <mergeCell ref="B107:E107"/>
    <mergeCell ref="B84:E84"/>
    <mergeCell ref="L149:O149"/>
    <mergeCell ref="B200:E200"/>
    <mergeCell ref="L198:O198"/>
    <mergeCell ref="G150:J150"/>
    <mergeCell ref="B150:E150"/>
    <mergeCell ref="G161:J161"/>
    <mergeCell ref="G170:J170"/>
    <mergeCell ref="B157:E157"/>
    <mergeCell ref="B165:E165"/>
    <mergeCell ref="L192:O192"/>
  </mergeCells>
  <dataValidations count="1">
    <dataValidation allowBlank="1" showErrorMessage="1" sqref="D94:E96 D66 I90 I64:J64 I99">
      <formula1>1</formula1>
      <formula2>100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W652"/>
  <sheetViews>
    <sheetView workbookViewId="0" topLeftCell="C217">
      <selection activeCell="N185" sqref="N185"/>
    </sheetView>
  </sheetViews>
  <sheetFormatPr defaultColWidth="9.140625" defaultRowHeight="12.75"/>
  <cols>
    <col min="1" max="1" width="2.7109375" style="0" customWidth="1"/>
    <col min="2" max="2" width="40.140625" style="0" customWidth="1"/>
    <col min="3" max="3" width="4.8515625" style="27" customWidth="1"/>
    <col min="4" max="4" width="6.57421875" style="27" customWidth="1"/>
    <col min="5" max="5" width="5.140625" style="27" customWidth="1"/>
    <col min="6" max="6" width="8.57421875" style="55" customWidth="1"/>
    <col min="7" max="7" width="4.421875" style="0" customWidth="1"/>
    <col min="8" max="8" width="21.140625" style="0" customWidth="1"/>
    <col min="9" max="9" width="3.7109375" style="0" customWidth="1"/>
    <col min="10" max="10" width="20.57421875" style="0" customWidth="1"/>
    <col min="11" max="11" width="4.140625" style="0" customWidth="1"/>
    <col min="12" max="12" width="21.28125" style="0" customWidth="1"/>
    <col min="13" max="13" width="3.140625" style="0" customWidth="1"/>
    <col min="14" max="14" width="22.421875" style="0" customWidth="1"/>
    <col min="15" max="15" width="3.140625" style="0" customWidth="1"/>
    <col min="16" max="16" width="20.7109375" style="0" customWidth="1"/>
    <col min="17" max="17" width="4.8515625" style="0" customWidth="1"/>
    <col min="18" max="18" width="20.7109375" style="0" customWidth="1"/>
    <col min="19" max="19" width="3.140625" style="0" customWidth="1"/>
    <col min="20" max="20" width="22.421875" style="0" customWidth="1"/>
    <col min="21" max="21" width="3.28125" style="0" customWidth="1"/>
    <col min="22" max="22" width="19.28125" style="0" customWidth="1"/>
  </cols>
  <sheetData>
    <row r="1" ht="13.5" thickBot="1"/>
    <row r="2" spans="2:16" ht="24" thickBot="1">
      <c r="B2" s="95" t="s">
        <v>1238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2:16" ht="13.5" thickBot="1">
      <c r="B3" s="28"/>
      <c r="C3" s="22"/>
      <c r="D3" s="22"/>
      <c r="E3" s="22"/>
      <c r="F3" s="56"/>
      <c r="G3" s="22"/>
      <c r="H3" s="1"/>
      <c r="I3" s="1"/>
      <c r="J3" s="22"/>
      <c r="K3" s="22"/>
      <c r="L3" s="1"/>
      <c r="M3" s="1"/>
      <c r="N3" s="22"/>
      <c r="O3" s="22"/>
      <c r="P3" s="1"/>
    </row>
    <row r="4" spans="2:16" ht="12.75">
      <c r="B4" s="120" t="s">
        <v>1256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2:16" ht="12.75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2:16" ht="13.5" thickBot="1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3:6" ht="12.75">
      <c r="C7"/>
      <c r="D7"/>
      <c r="E7"/>
      <c r="F7"/>
    </row>
    <row r="8" ht="12.75">
      <c r="S8" s="12"/>
    </row>
    <row r="9" spans="3:23" ht="26.25" customHeight="1">
      <c r="C9" s="27" t="s">
        <v>1084</v>
      </c>
      <c r="D9" s="27" t="s">
        <v>1101</v>
      </c>
      <c r="E9" s="27" t="s">
        <v>1092</v>
      </c>
      <c r="F9" s="57" t="s">
        <v>639</v>
      </c>
      <c r="S9" s="12"/>
      <c r="W9" s="27" t="s">
        <v>1084</v>
      </c>
    </row>
    <row r="10" spans="19:23" ht="12.75">
      <c r="S10" s="12"/>
      <c r="W10" s="27"/>
    </row>
    <row r="11" ht="12.75" customHeight="1" thickBot="1">
      <c r="S11" s="3"/>
    </row>
    <row r="12" spans="2:19" ht="13.5" thickBot="1">
      <c r="B12" s="126" t="s">
        <v>1102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  <c r="S12" s="3"/>
    </row>
    <row r="13" spans="2:10" ht="12.75">
      <c r="B13" t="s">
        <v>124</v>
      </c>
      <c r="C13" s="27">
        <v>21</v>
      </c>
      <c r="E13" s="27">
        <f>VLOOKUP((COUNTA(G13:V13)/2),DATA!$E$2:$G$9,2)</f>
        <v>10</v>
      </c>
      <c r="F13" s="55">
        <f>E13/C13</f>
        <v>0.47619047619047616</v>
      </c>
      <c r="G13">
        <v>20</v>
      </c>
      <c r="H13" t="s">
        <v>951</v>
      </c>
      <c r="I13">
        <v>1</v>
      </c>
      <c r="J13" t="s">
        <v>622</v>
      </c>
    </row>
    <row r="14" spans="2:10" ht="12.75">
      <c r="B14" t="s">
        <v>570</v>
      </c>
      <c r="C14" s="27">
        <v>30</v>
      </c>
      <c r="E14" s="27">
        <f>VLOOKUP((COUNTA(G14:V14)/2),DATA!$E$2:$G$9,2)</f>
        <v>10</v>
      </c>
      <c r="F14" s="55">
        <f aca="true" t="shared" si="0" ref="F14:F42">E14/C14</f>
        <v>0.3333333333333333</v>
      </c>
      <c r="G14">
        <v>20</v>
      </c>
      <c r="H14" t="s">
        <v>952</v>
      </c>
      <c r="I14">
        <v>10</v>
      </c>
      <c r="J14" t="s">
        <v>1228</v>
      </c>
    </row>
    <row r="15" spans="2:10" ht="12.75">
      <c r="B15" t="s">
        <v>127</v>
      </c>
      <c r="C15" s="27">
        <v>20</v>
      </c>
      <c r="E15" s="27">
        <f>VLOOKUP((COUNTA(G15:V15)/2),DATA!$E$2:$G$9,2)</f>
        <v>10</v>
      </c>
      <c r="F15" s="55">
        <f t="shared" si="0"/>
        <v>0.5</v>
      </c>
      <c r="G15">
        <v>10</v>
      </c>
      <c r="H15" t="s">
        <v>637</v>
      </c>
      <c r="I15">
        <v>10</v>
      </c>
      <c r="J15" t="s">
        <v>1229</v>
      </c>
    </row>
    <row r="16" spans="2:10" ht="12.75">
      <c r="B16" t="s">
        <v>126</v>
      </c>
      <c r="C16" s="27">
        <v>40</v>
      </c>
      <c r="E16" s="27">
        <f>VLOOKUP((COUNTA(G16:V16)/2),DATA!$E$2:$G$9,2)</f>
        <v>10</v>
      </c>
      <c r="F16" s="55">
        <f t="shared" si="0"/>
        <v>0.25</v>
      </c>
      <c r="G16">
        <v>20</v>
      </c>
      <c r="H16" s="12" t="s">
        <v>1159</v>
      </c>
      <c r="I16">
        <v>20</v>
      </c>
      <c r="J16" t="s">
        <v>1230</v>
      </c>
    </row>
    <row r="17" spans="2:10" ht="12.75">
      <c r="B17" t="s">
        <v>125</v>
      </c>
      <c r="C17" s="27">
        <v>11</v>
      </c>
      <c r="E17" s="27">
        <f>VLOOKUP((COUNTA(G17:V17)/2),DATA!$E$2:$G$9,2)</f>
        <v>10</v>
      </c>
      <c r="F17" s="55">
        <f t="shared" si="0"/>
        <v>0.9090909090909091</v>
      </c>
      <c r="G17">
        <v>10</v>
      </c>
      <c r="H17" t="s">
        <v>623</v>
      </c>
      <c r="I17">
        <v>1</v>
      </c>
      <c r="J17" t="s">
        <v>621</v>
      </c>
    </row>
    <row r="18" spans="2:10" ht="12.75">
      <c r="B18" t="s">
        <v>571</v>
      </c>
      <c r="C18" s="27">
        <v>6</v>
      </c>
      <c r="E18" s="27">
        <f>VLOOKUP((COUNTA(G18:V18)/2),DATA!$E$2:$G$9,2)</f>
        <v>10</v>
      </c>
      <c r="F18" s="55">
        <f t="shared" si="0"/>
        <v>1.6666666666666667</v>
      </c>
      <c r="G18">
        <v>1</v>
      </c>
      <c r="H18" t="s">
        <v>1231</v>
      </c>
      <c r="I18">
        <v>5</v>
      </c>
      <c r="J18" t="s">
        <v>624</v>
      </c>
    </row>
    <row r="19" spans="2:10" ht="12.75">
      <c r="B19" t="s">
        <v>572</v>
      </c>
      <c r="C19" s="27">
        <v>6</v>
      </c>
      <c r="E19" s="27">
        <f>VLOOKUP((COUNTA(G19:V19)/2),DATA!$E$2:$G$9,2)</f>
        <v>10</v>
      </c>
      <c r="F19" s="55">
        <f t="shared" si="0"/>
        <v>1.6666666666666667</v>
      </c>
      <c r="G19">
        <v>1</v>
      </c>
      <c r="H19" t="s">
        <v>1231</v>
      </c>
      <c r="I19">
        <v>5</v>
      </c>
      <c r="J19" t="s">
        <v>625</v>
      </c>
    </row>
    <row r="20" spans="2:10" ht="12.75">
      <c r="B20" t="s">
        <v>573</v>
      </c>
      <c r="C20" s="27">
        <v>6</v>
      </c>
      <c r="E20" s="27">
        <f>VLOOKUP((COUNTA(G20:V20)/2),DATA!$E$2:$G$9,2)</f>
        <v>10</v>
      </c>
      <c r="F20" s="55">
        <f t="shared" si="0"/>
        <v>1.6666666666666667</v>
      </c>
      <c r="G20">
        <v>1</v>
      </c>
      <c r="H20" t="s">
        <v>1231</v>
      </c>
      <c r="I20">
        <v>5</v>
      </c>
      <c r="J20" t="s">
        <v>626</v>
      </c>
    </row>
    <row r="21" spans="2:10" ht="12.75">
      <c r="B21" t="s">
        <v>486</v>
      </c>
      <c r="C21" s="27">
        <v>6</v>
      </c>
      <c r="E21" s="27">
        <f>VLOOKUP((COUNTA(G21:V21)/2),DATA!$E$2:$G$9,2)</f>
        <v>10</v>
      </c>
      <c r="F21" s="55">
        <f t="shared" si="0"/>
        <v>1.6666666666666667</v>
      </c>
      <c r="G21">
        <v>1</v>
      </c>
      <c r="H21" t="s">
        <v>1231</v>
      </c>
      <c r="I21">
        <v>5</v>
      </c>
      <c r="J21" t="s">
        <v>1024</v>
      </c>
    </row>
    <row r="22" spans="2:10" ht="12.75">
      <c r="B22" t="s">
        <v>412</v>
      </c>
      <c r="C22" s="27">
        <v>6</v>
      </c>
      <c r="E22" s="27">
        <f>VLOOKUP((COUNTA(G22:V22)/2),DATA!$E$2:$G$9,2)</f>
        <v>10</v>
      </c>
      <c r="F22" s="55">
        <f t="shared" si="0"/>
        <v>1.6666666666666667</v>
      </c>
      <c r="G22">
        <v>1</v>
      </c>
      <c r="H22" t="s">
        <v>1231</v>
      </c>
      <c r="I22">
        <v>5</v>
      </c>
      <c r="J22" t="s">
        <v>627</v>
      </c>
    </row>
    <row r="23" spans="2:10" ht="12.75">
      <c r="B23" t="s">
        <v>413</v>
      </c>
      <c r="C23" s="27">
        <v>6</v>
      </c>
      <c r="E23" s="27">
        <f>VLOOKUP((COUNTA(G23:V23)/2),DATA!$E$2:$G$9,2)</f>
        <v>10</v>
      </c>
      <c r="F23" s="55">
        <f t="shared" si="0"/>
        <v>1.6666666666666667</v>
      </c>
      <c r="G23">
        <v>1</v>
      </c>
      <c r="H23" t="s">
        <v>1231</v>
      </c>
      <c r="I23">
        <v>5</v>
      </c>
      <c r="J23" t="s">
        <v>628</v>
      </c>
    </row>
    <row r="24" spans="2:10" ht="12.75">
      <c r="B24" t="s">
        <v>414</v>
      </c>
      <c r="C24" s="27">
        <v>6</v>
      </c>
      <c r="E24" s="27">
        <f>VLOOKUP((COUNTA(G24:V24)/2),DATA!$E$2:$G$9,2)</f>
        <v>10</v>
      </c>
      <c r="F24" s="55">
        <f t="shared" si="0"/>
        <v>1.6666666666666667</v>
      </c>
      <c r="G24">
        <v>1</v>
      </c>
      <c r="H24" t="s">
        <v>1231</v>
      </c>
      <c r="I24">
        <v>5</v>
      </c>
      <c r="J24" t="s">
        <v>629</v>
      </c>
    </row>
    <row r="25" spans="2:10" ht="12.75">
      <c r="B25" t="s">
        <v>415</v>
      </c>
      <c r="C25" s="27">
        <v>6</v>
      </c>
      <c r="E25" s="27">
        <f>VLOOKUP((COUNTA(G25:V25)/2),DATA!$E$2:$G$9,2)</f>
        <v>10</v>
      </c>
      <c r="F25" s="55">
        <f t="shared" si="0"/>
        <v>1.6666666666666667</v>
      </c>
      <c r="G25">
        <v>1</v>
      </c>
      <c r="H25" t="s">
        <v>1231</v>
      </c>
      <c r="I25">
        <v>5</v>
      </c>
      <c r="J25" t="s">
        <v>630</v>
      </c>
    </row>
    <row r="26" spans="2:10" ht="12.75">
      <c r="B26" t="s">
        <v>416</v>
      </c>
      <c r="C26" s="27">
        <v>6</v>
      </c>
      <c r="E26" s="27">
        <f>VLOOKUP((COUNTA(G26:V26)/2),DATA!$E$2:$G$9,2)</f>
        <v>10</v>
      </c>
      <c r="F26" s="55">
        <f t="shared" si="0"/>
        <v>1.6666666666666667</v>
      </c>
      <c r="G26">
        <v>1</v>
      </c>
      <c r="H26" t="s">
        <v>1231</v>
      </c>
      <c r="I26">
        <v>5</v>
      </c>
      <c r="J26" t="s">
        <v>631</v>
      </c>
    </row>
    <row r="27" spans="2:10" ht="12.75">
      <c r="B27" t="s">
        <v>417</v>
      </c>
      <c r="C27" s="27">
        <v>6</v>
      </c>
      <c r="E27" s="27">
        <f>VLOOKUP((COUNTA(G27:V27)/2),DATA!$E$2:$G$9,2)</f>
        <v>10</v>
      </c>
      <c r="F27" s="55">
        <f t="shared" si="0"/>
        <v>1.6666666666666667</v>
      </c>
      <c r="G27">
        <v>1</v>
      </c>
      <c r="H27" t="s">
        <v>1231</v>
      </c>
      <c r="I27">
        <v>5</v>
      </c>
      <c r="J27" t="s">
        <v>1023</v>
      </c>
    </row>
    <row r="28" spans="2:10" ht="12.75">
      <c r="B28" t="s">
        <v>418</v>
      </c>
      <c r="C28" s="27">
        <v>6</v>
      </c>
      <c r="E28" s="27">
        <f>VLOOKUP((COUNTA(G28:V28)/2),DATA!$E$2:$G$9,2)</f>
        <v>10</v>
      </c>
      <c r="F28" s="55">
        <f t="shared" si="0"/>
        <v>1.6666666666666667</v>
      </c>
      <c r="G28">
        <v>1</v>
      </c>
      <c r="H28" t="s">
        <v>1231</v>
      </c>
      <c r="I28">
        <v>5</v>
      </c>
      <c r="J28" t="s">
        <v>632</v>
      </c>
    </row>
    <row r="29" spans="2:10" ht="12.75">
      <c r="B29" t="s">
        <v>419</v>
      </c>
      <c r="C29" s="27">
        <v>6</v>
      </c>
      <c r="E29" s="27">
        <f>VLOOKUP((COUNTA(G29:V29)/2),DATA!$E$2:$G$9,2)</f>
        <v>10</v>
      </c>
      <c r="F29" s="55">
        <f t="shared" si="0"/>
        <v>1.6666666666666667</v>
      </c>
      <c r="G29">
        <v>1</v>
      </c>
      <c r="H29" t="s">
        <v>1231</v>
      </c>
      <c r="I29">
        <v>5</v>
      </c>
      <c r="J29" t="s">
        <v>633</v>
      </c>
    </row>
    <row r="30" spans="2:10" ht="12.75">
      <c r="B30" t="s">
        <v>1129</v>
      </c>
      <c r="C30" s="27">
        <v>6</v>
      </c>
      <c r="E30" s="27">
        <f>VLOOKUP((COUNTA(G30:V30)/2),DATA!$E$2:$G$9,2)</f>
        <v>10</v>
      </c>
      <c r="F30" s="55">
        <f t="shared" si="0"/>
        <v>1.6666666666666667</v>
      </c>
      <c r="G30">
        <v>2</v>
      </c>
      <c r="H30" s="3" t="s">
        <v>1149</v>
      </c>
      <c r="I30">
        <v>2</v>
      </c>
      <c r="J30" t="s">
        <v>484</v>
      </c>
    </row>
    <row r="31" spans="2:12" ht="12.75">
      <c r="B31" t="s">
        <v>447</v>
      </c>
      <c r="C31" s="27">
        <v>12</v>
      </c>
      <c r="E31" s="27">
        <f>VLOOKUP((COUNTA(G31:V31)/2),DATA!$E$2:$G$9,2)</f>
        <v>25</v>
      </c>
      <c r="F31" s="55">
        <f t="shared" si="0"/>
        <v>2.0833333333333335</v>
      </c>
      <c r="G31">
        <v>10</v>
      </c>
      <c r="H31" t="s">
        <v>637</v>
      </c>
      <c r="I31">
        <v>1</v>
      </c>
      <c r="J31" t="s">
        <v>1071</v>
      </c>
      <c r="K31">
        <v>1</v>
      </c>
      <c r="L31" t="s">
        <v>1228</v>
      </c>
    </row>
    <row r="32" spans="2:14" ht="12.75">
      <c r="B32" t="s">
        <v>446</v>
      </c>
      <c r="C32" s="27">
        <v>26</v>
      </c>
      <c r="E32" s="27">
        <f>VLOOKUP((COUNTA(G32:V32)/2),DATA!$E$2:$G$9,2)</f>
        <v>50</v>
      </c>
      <c r="F32" s="55">
        <f t="shared" si="0"/>
        <v>1.9230769230769231</v>
      </c>
      <c r="G32">
        <v>4</v>
      </c>
      <c r="H32" t="s">
        <v>618</v>
      </c>
      <c r="I32">
        <v>4</v>
      </c>
      <c r="J32" t="s">
        <v>586</v>
      </c>
      <c r="K32">
        <v>1</v>
      </c>
      <c r="L32" t="s">
        <v>1071</v>
      </c>
      <c r="M32">
        <v>1</v>
      </c>
      <c r="N32" t="s">
        <v>1228</v>
      </c>
    </row>
    <row r="33" spans="2:10" ht="12.75">
      <c r="B33" t="s">
        <v>1233</v>
      </c>
      <c r="C33" s="27">
        <v>2</v>
      </c>
      <c r="E33" s="27">
        <f>VLOOKUP((COUNTA(G33:V33)/2),DATA!$E$2:$G$9,2)</f>
        <v>10</v>
      </c>
      <c r="F33" s="55">
        <f t="shared" si="0"/>
        <v>5</v>
      </c>
      <c r="G33">
        <v>1</v>
      </c>
      <c r="H33" s="30" t="s">
        <v>638</v>
      </c>
      <c r="I33">
        <v>1</v>
      </c>
      <c r="J33" t="s">
        <v>1228</v>
      </c>
    </row>
    <row r="34" spans="2:10" ht="12.75">
      <c r="B34" t="s">
        <v>601</v>
      </c>
      <c r="C34" s="27">
        <v>4</v>
      </c>
      <c r="E34" s="27">
        <f>VLOOKUP((COUNTA(G34:V34)/2),DATA!$E$2:$G$9,2)</f>
        <v>10</v>
      </c>
      <c r="F34" s="55">
        <f t="shared" si="0"/>
        <v>2.5</v>
      </c>
      <c r="G34">
        <v>3</v>
      </c>
      <c r="H34" t="s">
        <v>1037</v>
      </c>
      <c r="I34">
        <v>1</v>
      </c>
      <c r="J34" t="s">
        <v>1228</v>
      </c>
    </row>
    <row r="35" spans="2:12" ht="12.75">
      <c r="B35" t="s">
        <v>602</v>
      </c>
      <c r="C35" s="27">
        <v>5</v>
      </c>
      <c r="E35" s="27">
        <f>VLOOKUP((COUNTA(G35:V35)/2),DATA!$E$2:$G$9,2)</f>
        <v>25</v>
      </c>
      <c r="F35" s="55">
        <f t="shared" si="0"/>
        <v>5</v>
      </c>
      <c r="G35">
        <v>2</v>
      </c>
      <c r="H35" t="s">
        <v>1037</v>
      </c>
      <c r="I35">
        <v>2</v>
      </c>
      <c r="J35" t="s">
        <v>1033</v>
      </c>
      <c r="K35">
        <v>1</v>
      </c>
      <c r="L35" t="s">
        <v>1228</v>
      </c>
    </row>
    <row r="36" spans="2:14" ht="12.75">
      <c r="B36" t="s">
        <v>583</v>
      </c>
      <c r="C36" s="27">
        <v>6</v>
      </c>
      <c r="E36" s="27">
        <f>VLOOKUP((COUNTA(G36:V36)/2),DATA!$E$2:$G$9,2)</f>
        <v>50</v>
      </c>
      <c r="F36" s="55">
        <f t="shared" si="0"/>
        <v>8.333333333333334</v>
      </c>
      <c r="G36">
        <v>2</v>
      </c>
      <c r="H36" s="12" t="s">
        <v>1159</v>
      </c>
      <c r="I36">
        <v>2</v>
      </c>
      <c r="J36" s="30" t="s">
        <v>1160</v>
      </c>
      <c r="K36">
        <v>1</v>
      </c>
      <c r="L36" t="s">
        <v>1228</v>
      </c>
      <c r="M36">
        <v>1</v>
      </c>
      <c r="N36" t="s">
        <v>1236</v>
      </c>
    </row>
    <row r="37" spans="2:14" ht="12.75">
      <c r="B37" t="s">
        <v>600</v>
      </c>
      <c r="C37" s="27">
        <v>8</v>
      </c>
      <c r="E37" s="27">
        <f>VLOOKUP((COUNTA(G37:V37)/2),DATA!$E$2:$G$9,2)</f>
        <v>50</v>
      </c>
      <c r="F37" s="55">
        <f t="shared" si="0"/>
        <v>6.25</v>
      </c>
      <c r="G37">
        <v>4</v>
      </c>
      <c r="H37" s="30" t="s">
        <v>638</v>
      </c>
      <c r="I37">
        <v>2</v>
      </c>
      <c r="J37" s="30" t="s">
        <v>1128</v>
      </c>
      <c r="K37">
        <v>1</v>
      </c>
      <c r="L37" t="s">
        <v>1228</v>
      </c>
      <c r="M37">
        <v>1</v>
      </c>
      <c r="N37" t="s">
        <v>1236</v>
      </c>
    </row>
    <row r="38" spans="2:18" ht="12.75">
      <c r="B38" t="s">
        <v>444</v>
      </c>
      <c r="C38" s="27">
        <v>24</v>
      </c>
      <c r="E38" s="27">
        <f>VLOOKUP((COUNTA(G38:V38)/2),DATA!$E$2:$G$9,2)</f>
        <v>250</v>
      </c>
      <c r="F38" s="55">
        <f t="shared" si="0"/>
        <v>10.416666666666666</v>
      </c>
      <c r="G38">
        <v>8</v>
      </c>
      <c r="H38" t="s">
        <v>1037</v>
      </c>
      <c r="I38">
        <v>8</v>
      </c>
      <c r="J38" t="s">
        <v>1033</v>
      </c>
      <c r="K38">
        <v>4</v>
      </c>
      <c r="L38" s="30" t="s">
        <v>1160</v>
      </c>
      <c r="M38">
        <v>2</v>
      </c>
      <c r="N38" s="30" t="s">
        <v>1128</v>
      </c>
      <c r="O38">
        <v>1</v>
      </c>
      <c r="P38" t="s">
        <v>1228</v>
      </c>
      <c r="Q38">
        <v>1</v>
      </c>
      <c r="R38" t="s">
        <v>1237</v>
      </c>
    </row>
    <row r="39" spans="2:18" ht="12.75">
      <c r="B39" t="s">
        <v>445</v>
      </c>
      <c r="C39" s="27">
        <v>28</v>
      </c>
      <c r="E39" s="27">
        <f>VLOOKUP((COUNTA(G39:V39)/2),DATA!$E$2:$G$9,2)</f>
        <v>250</v>
      </c>
      <c r="F39" s="55">
        <f t="shared" si="0"/>
        <v>8.928571428571429</v>
      </c>
      <c r="G39">
        <v>8</v>
      </c>
      <c r="H39" s="30" t="s">
        <v>638</v>
      </c>
      <c r="I39">
        <v>8</v>
      </c>
      <c r="J39" s="12" t="s">
        <v>1159</v>
      </c>
      <c r="K39">
        <v>6</v>
      </c>
      <c r="L39" s="30" t="s">
        <v>1160</v>
      </c>
      <c r="M39">
        <v>4</v>
      </c>
      <c r="N39" s="30" t="s">
        <v>1128</v>
      </c>
      <c r="O39">
        <v>1</v>
      </c>
      <c r="P39" t="s">
        <v>1228</v>
      </c>
      <c r="Q39">
        <v>1</v>
      </c>
      <c r="R39" t="s">
        <v>1237</v>
      </c>
    </row>
    <row r="40" spans="2:12" ht="12.75">
      <c r="B40" t="s">
        <v>760</v>
      </c>
      <c r="C40" s="27">
        <v>7</v>
      </c>
      <c r="E40" s="27">
        <f>VLOOKUP((COUNTA(G40:V40)/2),DATA!$E$2:$G$9,2)</f>
        <v>25</v>
      </c>
      <c r="F40" s="55">
        <f t="shared" si="0"/>
        <v>3.5714285714285716</v>
      </c>
      <c r="G40">
        <v>3</v>
      </c>
      <c r="H40" s="30" t="s">
        <v>638</v>
      </c>
      <c r="I40">
        <v>3</v>
      </c>
      <c r="J40" s="12" t="s">
        <v>1159</v>
      </c>
      <c r="K40">
        <v>1</v>
      </c>
      <c r="L40" t="s">
        <v>1232</v>
      </c>
    </row>
    <row r="41" spans="2:14" ht="12.75">
      <c r="B41" t="s">
        <v>593</v>
      </c>
      <c r="C41" s="27">
        <v>15</v>
      </c>
      <c r="E41" s="27">
        <f>VLOOKUP((COUNTA(G41:V41)/2),DATA!$E$2:$G$9,2)</f>
        <v>50</v>
      </c>
      <c r="F41" s="55">
        <f t="shared" si="0"/>
        <v>3.3333333333333335</v>
      </c>
      <c r="G41">
        <v>5</v>
      </c>
      <c r="H41" s="30" t="s">
        <v>638</v>
      </c>
      <c r="I41">
        <v>5</v>
      </c>
      <c r="J41" s="12" t="s">
        <v>1159</v>
      </c>
      <c r="K41">
        <v>3</v>
      </c>
      <c r="L41" s="30" t="s">
        <v>1160</v>
      </c>
      <c r="M41">
        <v>2</v>
      </c>
      <c r="N41" t="s">
        <v>1232</v>
      </c>
    </row>
    <row r="42" spans="2:16" ht="12.75">
      <c r="B42" t="s">
        <v>1127</v>
      </c>
      <c r="C42" s="27">
        <v>31</v>
      </c>
      <c r="E42" s="27">
        <f>VLOOKUP((COUNTA(G42:V42)/2),DATA!$E$2:$G$9,2)</f>
        <v>100</v>
      </c>
      <c r="F42" s="55">
        <f t="shared" si="0"/>
        <v>3.225806451612903</v>
      </c>
      <c r="G42">
        <v>10</v>
      </c>
      <c r="H42" s="30" t="s">
        <v>638</v>
      </c>
      <c r="I42">
        <v>10</v>
      </c>
      <c r="J42" s="12" t="s">
        <v>1159</v>
      </c>
      <c r="K42">
        <v>5</v>
      </c>
      <c r="L42" s="30" t="s">
        <v>1160</v>
      </c>
      <c r="M42">
        <v>3</v>
      </c>
      <c r="N42" s="30" t="s">
        <v>1128</v>
      </c>
      <c r="O42">
        <v>3</v>
      </c>
      <c r="P42" t="s">
        <v>1232</v>
      </c>
    </row>
    <row r="43" ht="13.5" thickBot="1"/>
    <row r="44" spans="2:16" ht="13.5" thickBot="1">
      <c r="B44" s="126" t="s">
        <v>1125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</row>
    <row r="45" spans="2:10" ht="12.75">
      <c r="B45" t="s">
        <v>420</v>
      </c>
      <c r="C45" s="27">
        <v>30</v>
      </c>
      <c r="E45" s="27">
        <f>VLOOKUP((COUNTA(G45:V45)/2),DATA!$E$2:$G$9,2)</f>
        <v>10</v>
      </c>
      <c r="F45" s="55">
        <f aca="true" t="shared" si="1" ref="F45:F108">E45/C45</f>
        <v>0.3333333333333333</v>
      </c>
      <c r="G45">
        <v>3</v>
      </c>
      <c r="H45" s="3" t="s">
        <v>1141</v>
      </c>
      <c r="I45">
        <v>3</v>
      </c>
      <c r="J45" s="29" t="s">
        <v>1132</v>
      </c>
    </row>
    <row r="46" spans="2:10" ht="12.75">
      <c r="B46" t="s">
        <v>421</v>
      </c>
      <c r="C46" s="27">
        <v>20</v>
      </c>
      <c r="E46" s="27">
        <f>VLOOKUP((COUNTA(G46:V46)/2),DATA!$E$2:$G$9,2)</f>
        <v>10</v>
      </c>
      <c r="F46" s="55">
        <f t="shared" si="1"/>
        <v>0.5</v>
      </c>
      <c r="G46">
        <v>2</v>
      </c>
      <c r="H46" s="29" t="s">
        <v>1132</v>
      </c>
      <c r="I46">
        <v>2</v>
      </c>
      <c r="J46" t="s">
        <v>1142</v>
      </c>
    </row>
    <row r="47" spans="2:10" ht="12.75">
      <c r="B47" t="s">
        <v>422</v>
      </c>
      <c r="C47" s="27">
        <v>20</v>
      </c>
      <c r="E47" s="27">
        <f>VLOOKUP((COUNTA(G47:V47)/2),DATA!$E$2:$G$9,2)</f>
        <v>10</v>
      </c>
      <c r="F47" s="55">
        <f t="shared" si="1"/>
        <v>0.5</v>
      </c>
      <c r="G47">
        <v>2</v>
      </c>
      <c r="H47" t="s">
        <v>1130</v>
      </c>
      <c r="I47">
        <v>2</v>
      </c>
      <c r="J47" s="3" t="s">
        <v>1141</v>
      </c>
    </row>
    <row r="48" spans="2:10" ht="12.75">
      <c r="B48" t="s">
        <v>423</v>
      </c>
      <c r="C48" s="27">
        <v>20</v>
      </c>
      <c r="E48" s="27">
        <f>VLOOKUP((COUNTA(G48:V48)/2),DATA!$E$2:$G$9,2)</f>
        <v>10</v>
      </c>
      <c r="F48" s="55">
        <f t="shared" si="1"/>
        <v>0.5</v>
      </c>
      <c r="G48">
        <v>2</v>
      </c>
      <c r="H48" t="s">
        <v>1142</v>
      </c>
      <c r="I48">
        <v>2</v>
      </c>
      <c r="J48" s="12" t="s">
        <v>1176</v>
      </c>
    </row>
    <row r="49" spans="2:10" ht="12.75">
      <c r="B49" t="s">
        <v>424</v>
      </c>
      <c r="C49" s="27">
        <v>15</v>
      </c>
      <c r="E49" s="27">
        <f>VLOOKUP((COUNTA(G49:V49)/2),DATA!$E$2:$G$9,2)</f>
        <v>10</v>
      </c>
      <c r="F49" s="55">
        <f t="shared" si="1"/>
        <v>0.6666666666666666</v>
      </c>
      <c r="G49">
        <v>2</v>
      </c>
      <c r="H49" s="29" t="s">
        <v>1132</v>
      </c>
      <c r="I49">
        <v>1</v>
      </c>
      <c r="J49" t="s">
        <v>586</v>
      </c>
    </row>
    <row r="50" spans="2:10" ht="12.75">
      <c r="B50" t="s">
        <v>425</v>
      </c>
      <c r="C50" s="27">
        <v>30</v>
      </c>
      <c r="E50" s="27">
        <f>VLOOKUP((COUNTA(G50:V50)/2),DATA!$E$2:$G$9,2)</f>
        <v>10</v>
      </c>
      <c r="F50" s="55">
        <f t="shared" si="1"/>
        <v>0.3333333333333333</v>
      </c>
      <c r="G50">
        <v>3</v>
      </c>
      <c r="H50" s="29" t="s">
        <v>1132</v>
      </c>
      <c r="I50">
        <v>3</v>
      </c>
      <c r="J50" t="s">
        <v>1142</v>
      </c>
    </row>
    <row r="51" spans="2:10" ht="12.75">
      <c r="B51" t="s">
        <v>426</v>
      </c>
      <c r="C51" s="27">
        <v>30</v>
      </c>
      <c r="E51" s="27">
        <f>VLOOKUP((COUNTA(G51:V51)/2),DATA!$E$2:$G$9,2)</f>
        <v>10</v>
      </c>
      <c r="F51" s="55">
        <f t="shared" si="1"/>
        <v>0.3333333333333333</v>
      </c>
      <c r="G51">
        <v>3</v>
      </c>
      <c r="H51" t="s">
        <v>1130</v>
      </c>
      <c r="I51">
        <v>3</v>
      </c>
      <c r="J51" t="s">
        <v>1141</v>
      </c>
    </row>
    <row r="52" spans="2:10" ht="12.75">
      <c r="B52" t="s">
        <v>427</v>
      </c>
      <c r="C52" s="27">
        <v>30</v>
      </c>
      <c r="E52" s="27">
        <f>VLOOKUP((COUNTA(G52:V52)/2),DATA!$E$2:$G$9,2)</f>
        <v>10</v>
      </c>
      <c r="F52" s="55">
        <f t="shared" si="1"/>
        <v>0.3333333333333333</v>
      </c>
      <c r="G52">
        <v>3</v>
      </c>
      <c r="H52" s="12" t="s">
        <v>1176</v>
      </c>
      <c r="I52">
        <v>3</v>
      </c>
      <c r="J52" t="s">
        <v>1142</v>
      </c>
    </row>
    <row r="53" spans="2:10" ht="12.75">
      <c r="B53" t="s">
        <v>428</v>
      </c>
      <c r="C53" s="27">
        <v>30</v>
      </c>
      <c r="E53" s="27">
        <f>VLOOKUP((COUNTA(G53:V53)/2),DATA!$E$2:$G$9,2)</f>
        <v>10</v>
      </c>
      <c r="F53" s="55">
        <f t="shared" si="1"/>
        <v>0.3333333333333333</v>
      </c>
      <c r="G53">
        <v>4</v>
      </c>
      <c r="H53" t="s">
        <v>1142</v>
      </c>
      <c r="I53">
        <v>2</v>
      </c>
      <c r="J53" t="s">
        <v>1130</v>
      </c>
    </row>
    <row r="54" spans="2:10" ht="12.75">
      <c r="B54" t="s">
        <v>429</v>
      </c>
      <c r="C54" s="27">
        <v>50</v>
      </c>
      <c r="E54" s="27">
        <f>VLOOKUP((COUNTA(G54:V54)/2),DATA!$E$2:$G$9,2)</f>
        <v>10</v>
      </c>
      <c r="F54" s="55">
        <f t="shared" si="1"/>
        <v>0.2</v>
      </c>
      <c r="G54">
        <v>5</v>
      </c>
      <c r="H54" s="12" t="s">
        <v>1176</v>
      </c>
      <c r="I54">
        <v>5</v>
      </c>
      <c r="J54" t="s">
        <v>1130</v>
      </c>
    </row>
    <row r="55" spans="2:10" ht="12.75">
      <c r="B55" t="s">
        <v>430</v>
      </c>
      <c r="C55" s="27">
        <v>11</v>
      </c>
      <c r="E55" s="27">
        <f>VLOOKUP((COUNTA(G55:V55)/2),DATA!$E$2:$G$9,2)</f>
        <v>10</v>
      </c>
      <c r="F55" s="55">
        <f t="shared" si="1"/>
        <v>0.9090909090909091</v>
      </c>
      <c r="G55">
        <v>2</v>
      </c>
      <c r="H55" s="3" t="s">
        <v>1141</v>
      </c>
      <c r="I55">
        <v>1</v>
      </c>
      <c r="J55" t="s">
        <v>484</v>
      </c>
    </row>
    <row r="56" spans="2:10" ht="12.75">
      <c r="B56" t="s">
        <v>431</v>
      </c>
      <c r="C56" s="27">
        <v>20</v>
      </c>
      <c r="E56" s="27">
        <f>VLOOKUP((COUNTA(G56:V56)/2),DATA!$E$2:$G$9,2)</f>
        <v>10</v>
      </c>
      <c r="F56" s="55">
        <f t="shared" si="1"/>
        <v>0.5</v>
      </c>
      <c r="G56">
        <v>3</v>
      </c>
      <c r="H56" t="s">
        <v>1142</v>
      </c>
      <c r="I56">
        <v>1</v>
      </c>
      <c r="J56" s="12" t="s">
        <v>1176</v>
      </c>
    </row>
    <row r="57" spans="2:10" ht="12.75">
      <c r="B57" t="s">
        <v>432</v>
      </c>
      <c r="C57" s="27">
        <v>40</v>
      </c>
      <c r="E57" s="27">
        <f>VLOOKUP((COUNTA(G57:V57)/2),DATA!$E$2:$G$9,2)</f>
        <v>10</v>
      </c>
      <c r="F57" s="55">
        <f t="shared" si="1"/>
        <v>0.25</v>
      </c>
      <c r="G57">
        <v>4</v>
      </c>
      <c r="H57" s="29" t="s">
        <v>1132</v>
      </c>
      <c r="I57">
        <v>4</v>
      </c>
      <c r="J57" t="s">
        <v>1142</v>
      </c>
    </row>
    <row r="58" spans="2:10" ht="12.75">
      <c r="B58" t="s">
        <v>433</v>
      </c>
      <c r="C58" s="27">
        <v>40</v>
      </c>
      <c r="E58" s="27">
        <f>VLOOKUP((COUNTA(G58:V58)/2),DATA!$E$2:$G$9,2)</f>
        <v>10</v>
      </c>
      <c r="F58" s="55">
        <f t="shared" si="1"/>
        <v>0.25</v>
      </c>
      <c r="G58">
        <v>4</v>
      </c>
      <c r="H58" t="s">
        <v>1130</v>
      </c>
      <c r="I58">
        <v>4</v>
      </c>
      <c r="J58" s="3" t="s">
        <v>1141</v>
      </c>
    </row>
    <row r="59" spans="2:10" ht="12.75">
      <c r="B59" t="s">
        <v>434</v>
      </c>
      <c r="C59" s="27">
        <v>40</v>
      </c>
      <c r="E59" s="27">
        <f>VLOOKUP((COUNTA(G59:V59)/2),DATA!$E$2:$G$9,2)</f>
        <v>10</v>
      </c>
      <c r="F59" s="55">
        <f t="shared" si="1"/>
        <v>0.25</v>
      </c>
      <c r="G59">
        <v>4</v>
      </c>
      <c r="H59" s="12" t="s">
        <v>1176</v>
      </c>
      <c r="I59">
        <v>4</v>
      </c>
      <c r="J59" t="s">
        <v>1142</v>
      </c>
    </row>
    <row r="60" spans="2:10" ht="12.75">
      <c r="B60" t="s">
        <v>435</v>
      </c>
      <c r="C60" s="27">
        <v>6</v>
      </c>
      <c r="E60" s="27">
        <f>VLOOKUP((COUNTA(G60:V60)/2),DATA!$E$2:$G$9,2)</f>
        <v>10</v>
      </c>
      <c r="F60" s="55">
        <f t="shared" si="1"/>
        <v>1.6666666666666667</v>
      </c>
      <c r="G60">
        <v>1</v>
      </c>
      <c r="H60" s="11" t="s">
        <v>1140</v>
      </c>
      <c r="I60">
        <v>1</v>
      </c>
      <c r="J60" t="s">
        <v>484</v>
      </c>
    </row>
    <row r="61" spans="2:10" ht="12.75">
      <c r="B61" t="s">
        <v>436</v>
      </c>
      <c r="C61" s="27">
        <v>6</v>
      </c>
      <c r="E61" s="27">
        <f>VLOOKUP((COUNTA(G61:V61)/2),DATA!$E$2:$G$9,2)</f>
        <v>10</v>
      </c>
      <c r="F61" s="55">
        <f t="shared" si="1"/>
        <v>1.6666666666666667</v>
      </c>
      <c r="G61">
        <v>1</v>
      </c>
      <c r="H61" s="11" t="s">
        <v>1140</v>
      </c>
      <c r="I61">
        <v>1</v>
      </c>
      <c r="J61" t="s">
        <v>1227</v>
      </c>
    </row>
    <row r="62" spans="2:10" ht="12.75">
      <c r="B62" t="s">
        <v>437</v>
      </c>
      <c r="C62" s="27">
        <v>10</v>
      </c>
      <c r="E62" s="27">
        <f>VLOOKUP((COUNTA(G62:V62)/2),DATA!$E$2:$G$9,2)</f>
        <v>10</v>
      </c>
      <c r="F62" s="55">
        <f t="shared" si="1"/>
        <v>1</v>
      </c>
      <c r="G62">
        <v>1</v>
      </c>
      <c r="H62" t="s">
        <v>1130</v>
      </c>
      <c r="I62">
        <v>1</v>
      </c>
      <c r="J62" s="3" t="s">
        <v>1141</v>
      </c>
    </row>
    <row r="63" spans="2:10" ht="12.75">
      <c r="B63" t="s">
        <v>438</v>
      </c>
      <c r="C63" s="27">
        <v>6</v>
      </c>
      <c r="E63" s="27">
        <f>VLOOKUP((COUNTA(G63:V63)/2),DATA!$E$2:$G$9,2)</f>
        <v>10</v>
      </c>
      <c r="F63" s="55">
        <f t="shared" si="1"/>
        <v>1.6666666666666667</v>
      </c>
      <c r="G63">
        <v>1</v>
      </c>
      <c r="H63" s="11" t="s">
        <v>1140</v>
      </c>
      <c r="I63">
        <v>1</v>
      </c>
      <c r="J63" t="s">
        <v>637</v>
      </c>
    </row>
    <row r="64" spans="2:10" ht="12.75">
      <c r="B64" t="s">
        <v>439</v>
      </c>
      <c r="C64" s="27">
        <v>20</v>
      </c>
      <c r="E64" s="27">
        <f>VLOOKUP((COUNTA(G64:V64)/2),DATA!$E$2:$G$9,2)</f>
        <v>10</v>
      </c>
      <c r="F64" s="55">
        <f t="shared" si="1"/>
        <v>0.5</v>
      </c>
      <c r="G64">
        <v>3</v>
      </c>
      <c r="H64" s="3" t="s">
        <v>1141</v>
      </c>
      <c r="I64">
        <v>1</v>
      </c>
      <c r="J64" s="11" t="s">
        <v>1140</v>
      </c>
    </row>
    <row r="65" spans="2:10" ht="12.75">
      <c r="B65" t="s">
        <v>440</v>
      </c>
      <c r="C65" s="27">
        <v>20</v>
      </c>
      <c r="E65" s="27">
        <f>VLOOKUP((COUNTA(G65:V65)/2),DATA!$E$2:$G$9,2)</f>
        <v>10</v>
      </c>
      <c r="F65" s="55">
        <f t="shared" si="1"/>
        <v>0.5</v>
      </c>
      <c r="G65">
        <v>3</v>
      </c>
      <c r="H65" t="s">
        <v>1142</v>
      </c>
      <c r="I65">
        <v>1</v>
      </c>
      <c r="J65" s="3" t="s">
        <v>1141</v>
      </c>
    </row>
    <row r="66" spans="2:10" ht="12.75">
      <c r="B66" t="s">
        <v>441</v>
      </c>
      <c r="C66" s="27">
        <v>20</v>
      </c>
      <c r="E66" s="27">
        <f>VLOOKUP((COUNTA(G66:V66)/2),DATA!$E$2:$G$9,2)</f>
        <v>10</v>
      </c>
      <c r="F66" s="55">
        <f t="shared" si="1"/>
        <v>0.5</v>
      </c>
      <c r="G66">
        <v>3</v>
      </c>
      <c r="H66" t="s">
        <v>1142</v>
      </c>
      <c r="I66">
        <v>1</v>
      </c>
      <c r="J66" s="11" t="s">
        <v>1140</v>
      </c>
    </row>
    <row r="67" spans="2:10" ht="12.75">
      <c r="B67" t="s">
        <v>442</v>
      </c>
      <c r="C67" s="27">
        <v>25</v>
      </c>
      <c r="E67" s="27">
        <f>VLOOKUP((COUNTA(G67:V67)/2),DATA!$E$2:$G$9,2)</f>
        <v>10</v>
      </c>
      <c r="F67" s="55">
        <f t="shared" si="1"/>
        <v>0.4</v>
      </c>
      <c r="G67">
        <v>3</v>
      </c>
      <c r="H67" t="s">
        <v>1142</v>
      </c>
      <c r="I67">
        <v>2</v>
      </c>
      <c r="J67" s="11" t="s">
        <v>1140</v>
      </c>
    </row>
    <row r="68" spans="2:10" ht="12.75">
      <c r="B68" t="s">
        <v>448</v>
      </c>
      <c r="C68" s="27">
        <v>25</v>
      </c>
      <c r="E68" s="27">
        <f>VLOOKUP((COUNTA(G68:V68)/2),DATA!$E$2:$G$9,2)</f>
        <v>10</v>
      </c>
      <c r="F68" s="55">
        <f t="shared" si="1"/>
        <v>0.4</v>
      </c>
      <c r="G68">
        <v>3</v>
      </c>
      <c r="H68" s="3" t="s">
        <v>1141</v>
      </c>
      <c r="I68">
        <v>2</v>
      </c>
      <c r="J68" s="11" t="s">
        <v>1140</v>
      </c>
    </row>
    <row r="69" spans="2:10" ht="12.75">
      <c r="B69" t="s">
        <v>443</v>
      </c>
      <c r="C69" s="27">
        <v>30</v>
      </c>
      <c r="E69" s="27">
        <f>VLOOKUP((COUNTA(G69:V69)/2),DATA!$E$2:$G$9,2)</f>
        <v>10</v>
      </c>
      <c r="F69" s="55">
        <f t="shared" si="1"/>
        <v>0.3333333333333333</v>
      </c>
      <c r="G69">
        <v>5</v>
      </c>
      <c r="H69" s="3" t="s">
        <v>1141</v>
      </c>
      <c r="I69">
        <v>1</v>
      </c>
      <c r="J69" s="11" t="s">
        <v>1140</v>
      </c>
    </row>
    <row r="70" spans="2:10" ht="12.75">
      <c r="B70" t="s">
        <v>11</v>
      </c>
      <c r="C70" s="27">
        <v>30</v>
      </c>
      <c r="E70" s="27">
        <f>VLOOKUP((COUNTA(G70:V70)/2),DATA!$E$2:$G$9,2)</f>
        <v>10</v>
      </c>
      <c r="F70" s="55">
        <f t="shared" si="1"/>
        <v>0.3333333333333333</v>
      </c>
      <c r="G70">
        <v>5</v>
      </c>
      <c r="H70" t="s">
        <v>1142</v>
      </c>
      <c r="I70">
        <v>1</v>
      </c>
      <c r="J70" s="3" t="s">
        <v>1141</v>
      </c>
    </row>
    <row r="71" spans="2:10" ht="12.75">
      <c r="B71" t="s">
        <v>12</v>
      </c>
      <c r="C71" s="27">
        <v>30</v>
      </c>
      <c r="E71" s="27">
        <f>VLOOKUP((COUNTA(G71:V71)/2),DATA!$E$2:$G$9,2)</f>
        <v>10</v>
      </c>
      <c r="F71" s="55">
        <f t="shared" si="1"/>
        <v>0.3333333333333333</v>
      </c>
      <c r="G71">
        <v>5</v>
      </c>
      <c r="H71" t="s">
        <v>1142</v>
      </c>
      <c r="I71">
        <v>1</v>
      </c>
      <c r="J71" s="11" t="s">
        <v>1140</v>
      </c>
    </row>
    <row r="72" spans="2:10" ht="12.75">
      <c r="B72" t="s">
        <v>13</v>
      </c>
      <c r="C72" s="27">
        <v>10</v>
      </c>
      <c r="E72" s="27">
        <f>VLOOKUP((COUNTA(G72:V72)/2),DATA!$E$2:$G$9,2)</f>
        <v>10</v>
      </c>
      <c r="F72" s="55">
        <f t="shared" si="1"/>
        <v>1</v>
      </c>
      <c r="G72">
        <v>1</v>
      </c>
      <c r="H72" s="3" t="s">
        <v>1141</v>
      </c>
      <c r="I72">
        <v>1</v>
      </c>
      <c r="J72" s="11" t="s">
        <v>1140</v>
      </c>
    </row>
    <row r="73" spans="2:10" ht="12.75">
      <c r="B73" t="s">
        <v>14</v>
      </c>
      <c r="C73" s="27">
        <v>10</v>
      </c>
      <c r="E73" s="27">
        <f>VLOOKUP((COUNTA(G73:V73)/2),DATA!$E$2:$G$9,2)</f>
        <v>10</v>
      </c>
      <c r="F73" s="55">
        <f t="shared" si="1"/>
        <v>1</v>
      </c>
      <c r="G73">
        <v>1</v>
      </c>
      <c r="H73" s="3" t="s">
        <v>1141</v>
      </c>
      <c r="I73">
        <v>1</v>
      </c>
      <c r="J73" t="s">
        <v>1142</v>
      </c>
    </row>
    <row r="74" spans="2:10" ht="12.75">
      <c r="B74" t="s">
        <v>15</v>
      </c>
      <c r="C74" s="27">
        <v>10</v>
      </c>
      <c r="E74" s="27">
        <f>VLOOKUP((COUNTA(G74:V74)/2),DATA!$E$2:$G$9,2)</f>
        <v>10</v>
      </c>
      <c r="F74" s="55">
        <f t="shared" si="1"/>
        <v>1</v>
      </c>
      <c r="G74">
        <v>1</v>
      </c>
      <c r="H74" t="s">
        <v>1142</v>
      </c>
      <c r="I74">
        <v>1</v>
      </c>
      <c r="J74" s="11" t="s">
        <v>1140</v>
      </c>
    </row>
    <row r="75" spans="2:10" ht="12.75">
      <c r="B75" t="s">
        <v>16</v>
      </c>
      <c r="C75" s="27">
        <v>40</v>
      </c>
      <c r="E75" s="27">
        <f>VLOOKUP((COUNTA(G75:V75)/2),DATA!$E$2:$G$9,2)</f>
        <v>10</v>
      </c>
      <c r="F75" s="55">
        <f t="shared" si="1"/>
        <v>0.25</v>
      </c>
      <c r="G75">
        <v>7</v>
      </c>
      <c r="H75" t="s">
        <v>1141</v>
      </c>
      <c r="I75">
        <v>1</v>
      </c>
      <c r="J75" s="11" t="s">
        <v>1140</v>
      </c>
    </row>
    <row r="76" spans="2:10" ht="12.75">
      <c r="B76" t="s">
        <v>17</v>
      </c>
      <c r="C76" s="27">
        <v>40</v>
      </c>
      <c r="E76" s="27">
        <f>VLOOKUP((COUNTA(G76:V76)/2),DATA!$E$2:$G$9,2)</f>
        <v>10</v>
      </c>
      <c r="F76" s="55">
        <f t="shared" si="1"/>
        <v>0.25</v>
      </c>
      <c r="G76">
        <v>7</v>
      </c>
      <c r="H76" t="s">
        <v>1142</v>
      </c>
      <c r="I76">
        <v>1</v>
      </c>
      <c r="J76" s="3" t="s">
        <v>1141</v>
      </c>
    </row>
    <row r="77" spans="2:10" ht="12.75">
      <c r="B77" t="s">
        <v>18</v>
      </c>
      <c r="C77" s="27">
        <v>40</v>
      </c>
      <c r="E77" s="27">
        <f>VLOOKUP((COUNTA(G77:V77)/2),DATA!$E$2:$G$9,2)</f>
        <v>10</v>
      </c>
      <c r="F77" s="55">
        <f t="shared" si="1"/>
        <v>0.25</v>
      </c>
      <c r="G77">
        <v>7</v>
      </c>
      <c r="H77" t="s">
        <v>1142</v>
      </c>
      <c r="I77">
        <v>1</v>
      </c>
      <c r="J77" s="11" t="s">
        <v>1140</v>
      </c>
    </row>
    <row r="78" spans="2:12" ht="12.75">
      <c r="B78" t="s">
        <v>19</v>
      </c>
      <c r="C78" s="27">
        <v>17</v>
      </c>
      <c r="E78" s="27">
        <f>VLOOKUP((COUNTA(G78:V78)/2),DATA!$E$2:$G$9,2)</f>
        <v>25</v>
      </c>
      <c r="F78" s="55">
        <f t="shared" si="1"/>
        <v>1.4705882352941178</v>
      </c>
      <c r="G78">
        <v>8</v>
      </c>
      <c r="H78" t="s">
        <v>640</v>
      </c>
      <c r="I78">
        <v>5</v>
      </c>
      <c r="J78" t="s">
        <v>1038</v>
      </c>
      <c r="K78">
        <v>4</v>
      </c>
      <c r="L78" t="s">
        <v>641</v>
      </c>
    </row>
    <row r="79" spans="2:12" ht="12.75">
      <c r="B79" t="s">
        <v>20</v>
      </c>
      <c r="C79" s="27">
        <v>12</v>
      </c>
      <c r="E79" s="27">
        <f>VLOOKUP((COUNTA(G79:V79)/2),DATA!$E$2:$G$9,2)</f>
        <v>25</v>
      </c>
      <c r="F79" s="55">
        <f t="shared" si="1"/>
        <v>2.0833333333333335</v>
      </c>
      <c r="G79">
        <v>4</v>
      </c>
      <c r="H79" t="s">
        <v>645</v>
      </c>
      <c r="I79">
        <v>4</v>
      </c>
      <c r="J79" t="s">
        <v>644</v>
      </c>
      <c r="K79">
        <v>1</v>
      </c>
      <c r="L79" t="s">
        <v>1044</v>
      </c>
    </row>
    <row r="80" spans="2:12" ht="12.75">
      <c r="B80" t="s">
        <v>21</v>
      </c>
      <c r="C80" s="27">
        <v>50</v>
      </c>
      <c r="E80" s="27">
        <f>VLOOKUP((COUNTA(G80:V80)/2),DATA!$E$2:$G$9,2)</f>
        <v>25</v>
      </c>
      <c r="F80" s="55">
        <f t="shared" si="1"/>
        <v>0.5</v>
      </c>
      <c r="G80">
        <v>4</v>
      </c>
      <c r="H80" s="3" t="s">
        <v>1141</v>
      </c>
      <c r="I80">
        <v>3</v>
      </c>
      <c r="J80" t="s">
        <v>1130</v>
      </c>
      <c r="K80">
        <v>3</v>
      </c>
      <c r="L80" s="29" t="s">
        <v>1132</v>
      </c>
    </row>
    <row r="81" spans="2:12" ht="12.75">
      <c r="B81" t="s">
        <v>22</v>
      </c>
      <c r="C81" s="27">
        <v>75</v>
      </c>
      <c r="E81" s="27">
        <f>VLOOKUP((COUNTA(G81:V81)/2),DATA!$E$2:$G$9,2)</f>
        <v>25</v>
      </c>
      <c r="F81" s="55">
        <f t="shared" si="1"/>
        <v>0.3333333333333333</v>
      </c>
      <c r="G81">
        <v>5</v>
      </c>
      <c r="H81" s="3" t="s">
        <v>1141</v>
      </c>
      <c r="I81">
        <v>5</v>
      </c>
      <c r="J81" t="s">
        <v>1142</v>
      </c>
      <c r="K81">
        <v>5</v>
      </c>
      <c r="L81" s="3" t="s">
        <v>1145</v>
      </c>
    </row>
    <row r="82" spans="2:12" ht="12.75">
      <c r="B82" t="s">
        <v>23</v>
      </c>
      <c r="C82" s="27">
        <v>50</v>
      </c>
      <c r="E82" s="27">
        <f>VLOOKUP((COUNTA(G82:V82)/2),DATA!$E$2:$G$9,2)</f>
        <v>25</v>
      </c>
      <c r="F82" s="55">
        <f t="shared" si="1"/>
        <v>0.5</v>
      </c>
      <c r="G82">
        <v>6</v>
      </c>
      <c r="H82" s="3" t="s">
        <v>1144</v>
      </c>
      <c r="I82">
        <v>2</v>
      </c>
      <c r="J82" t="s">
        <v>1141</v>
      </c>
      <c r="K82">
        <v>2</v>
      </c>
      <c r="L82" t="s">
        <v>1142</v>
      </c>
    </row>
    <row r="83" spans="2:12" ht="12.75">
      <c r="B83" t="s">
        <v>24</v>
      </c>
      <c r="C83" s="27">
        <v>75</v>
      </c>
      <c r="E83" s="27">
        <f>VLOOKUP((COUNTA(G83:V83)/2),DATA!$E$2:$G$9,2)</f>
        <v>25</v>
      </c>
      <c r="F83" s="55">
        <f t="shared" si="1"/>
        <v>0.3333333333333333</v>
      </c>
      <c r="G83">
        <v>5</v>
      </c>
      <c r="H83" s="29" t="s">
        <v>1132</v>
      </c>
      <c r="I83">
        <v>5</v>
      </c>
      <c r="J83" t="s">
        <v>1141</v>
      </c>
      <c r="K83">
        <v>5</v>
      </c>
      <c r="L83" s="11" t="s">
        <v>1140</v>
      </c>
    </row>
    <row r="84" spans="2:12" ht="12.75">
      <c r="B84" t="s">
        <v>25</v>
      </c>
      <c r="C84" s="27">
        <v>34</v>
      </c>
      <c r="E84" s="27">
        <f>VLOOKUP((COUNTA(G84:V84)/2),DATA!$E$2:$G$9,2)</f>
        <v>25</v>
      </c>
      <c r="F84" s="55">
        <f t="shared" si="1"/>
        <v>0.7352941176470589</v>
      </c>
      <c r="G84">
        <v>3</v>
      </c>
      <c r="H84" s="3" t="s">
        <v>1143</v>
      </c>
      <c r="I84">
        <v>3</v>
      </c>
      <c r="J84" s="3" t="s">
        <v>1144</v>
      </c>
      <c r="K84">
        <v>1</v>
      </c>
      <c r="L84" t="s">
        <v>488</v>
      </c>
    </row>
    <row r="85" spans="2:12" ht="12.75">
      <c r="B85" t="s">
        <v>26</v>
      </c>
      <c r="C85" s="27">
        <v>40</v>
      </c>
      <c r="E85" s="27">
        <f>VLOOKUP((COUNTA(G85:V85)/2),DATA!$E$2:$G$9,2)</f>
        <v>25</v>
      </c>
      <c r="F85" s="55">
        <f t="shared" si="1"/>
        <v>0.625</v>
      </c>
      <c r="G85">
        <v>4</v>
      </c>
      <c r="H85" s="3" t="s">
        <v>1141</v>
      </c>
      <c r="I85">
        <v>2</v>
      </c>
      <c r="J85" s="3" t="s">
        <v>1144</v>
      </c>
      <c r="K85">
        <v>2</v>
      </c>
      <c r="L85" s="3" t="s">
        <v>1143</v>
      </c>
    </row>
    <row r="86" spans="2:12" ht="12.75">
      <c r="B86" t="s">
        <v>27</v>
      </c>
      <c r="C86" s="27">
        <v>64</v>
      </c>
      <c r="E86" s="27">
        <f>VLOOKUP((COUNTA(G86:V86)/2),DATA!$E$2:$G$9,2)</f>
        <v>25</v>
      </c>
      <c r="F86" s="55">
        <f t="shared" si="1"/>
        <v>0.390625</v>
      </c>
      <c r="G86">
        <v>10</v>
      </c>
      <c r="H86" s="3" t="s">
        <v>1141</v>
      </c>
      <c r="I86">
        <v>2</v>
      </c>
      <c r="J86" s="11" t="s">
        <v>1140</v>
      </c>
      <c r="K86">
        <v>1</v>
      </c>
      <c r="L86" t="s">
        <v>488</v>
      </c>
    </row>
    <row r="87" spans="2:12" ht="12.75">
      <c r="B87" t="s">
        <v>28</v>
      </c>
      <c r="C87" s="27">
        <v>22</v>
      </c>
      <c r="E87" s="27">
        <f>VLOOKUP((COUNTA(G87:V87)/2),DATA!$E$2:$G$9,2)</f>
        <v>25</v>
      </c>
      <c r="F87" s="55">
        <f t="shared" si="1"/>
        <v>1.1363636363636365</v>
      </c>
      <c r="G87">
        <v>10</v>
      </c>
      <c r="H87" t="s">
        <v>640</v>
      </c>
      <c r="I87">
        <v>10</v>
      </c>
      <c r="J87" t="s">
        <v>489</v>
      </c>
      <c r="K87">
        <v>2</v>
      </c>
      <c r="L87" t="s">
        <v>1038</v>
      </c>
    </row>
    <row r="88" spans="2:12" ht="12.75">
      <c r="B88" t="s">
        <v>29</v>
      </c>
      <c r="C88" s="27">
        <v>50</v>
      </c>
      <c r="E88" s="27">
        <f>VLOOKUP((COUNTA(G88:V88)/2),DATA!$E$2:$G$9,2)</f>
        <v>25</v>
      </c>
      <c r="F88" s="55">
        <f t="shared" si="1"/>
        <v>0.5</v>
      </c>
      <c r="G88">
        <v>5</v>
      </c>
      <c r="H88" s="11" t="s">
        <v>1140</v>
      </c>
      <c r="I88">
        <v>4</v>
      </c>
      <c r="J88" t="s">
        <v>1130</v>
      </c>
      <c r="K88">
        <v>1</v>
      </c>
      <c r="L88" t="s">
        <v>1141</v>
      </c>
    </row>
    <row r="89" spans="2:12" ht="12.75">
      <c r="B89" t="s">
        <v>30</v>
      </c>
      <c r="C89" s="27">
        <v>100</v>
      </c>
      <c r="E89" s="27">
        <f>VLOOKUP((COUNTA(G89:V89)/2),DATA!$E$2:$G$9,2)</f>
        <v>25</v>
      </c>
      <c r="F89" s="55">
        <f t="shared" si="1"/>
        <v>0.25</v>
      </c>
      <c r="G89">
        <v>8</v>
      </c>
      <c r="H89" s="11" t="s">
        <v>1140</v>
      </c>
      <c r="I89">
        <v>8</v>
      </c>
      <c r="J89" t="s">
        <v>1141</v>
      </c>
      <c r="K89">
        <v>4</v>
      </c>
      <c r="L89" t="s">
        <v>1130</v>
      </c>
    </row>
    <row r="90" spans="2:12" ht="12.75">
      <c r="B90" t="s">
        <v>31</v>
      </c>
      <c r="C90" s="27">
        <v>80</v>
      </c>
      <c r="E90" s="27">
        <f>VLOOKUP((COUNTA(G90:V90)/2),DATA!$E$2:$G$9,2)</f>
        <v>25</v>
      </c>
      <c r="F90" s="55">
        <f t="shared" si="1"/>
        <v>0.3125</v>
      </c>
      <c r="G90">
        <v>8</v>
      </c>
      <c r="H90" s="3" t="s">
        <v>1141</v>
      </c>
      <c r="I90">
        <v>7</v>
      </c>
      <c r="J90" s="3" t="s">
        <v>1145</v>
      </c>
      <c r="K90">
        <v>1</v>
      </c>
      <c r="L90" t="s">
        <v>586</v>
      </c>
    </row>
    <row r="91" spans="2:12" ht="12.75">
      <c r="B91" t="s">
        <v>32</v>
      </c>
      <c r="C91" s="27">
        <v>60</v>
      </c>
      <c r="E91" s="27">
        <f>VLOOKUP((COUNTA(G91:V91)/2),DATA!$E$2:$G$9,2)</f>
        <v>25</v>
      </c>
      <c r="F91" s="55">
        <f t="shared" si="1"/>
        <v>0.4166666666666667</v>
      </c>
      <c r="G91">
        <v>10</v>
      </c>
      <c r="H91" s="3" t="s">
        <v>1141</v>
      </c>
      <c r="I91">
        <v>1</v>
      </c>
      <c r="J91" s="3" t="s">
        <v>1145</v>
      </c>
      <c r="K91">
        <v>1</v>
      </c>
      <c r="L91" t="s">
        <v>1142</v>
      </c>
    </row>
    <row r="92" spans="2:12" ht="12.75">
      <c r="B92" t="s">
        <v>33</v>
      </c>
      <c r="C92" s="27">
        <v>40</v>
      </c>
      <c r="E92" s="27">
        <f>VLOOKUP((COUNTA(G92:V92)/2),DATA!$E$2:$G$9,2)</f>
        <v>25</v>
      </c>
      <c r="F92" s="55">
        <f t="shared" si="1"/>
        <v>0.625</v>
      </c>
      <c r="G92">
        <v>4</v>
      </c>
      <c r="H92" s="3" t="s">
        <v>1141</v>
      </c>
      <c r="I92">
        <v>2</v>
      </c>
      <c r="J92" s="29" t="s">
        <v>1131</v>
      </c>
      <c r="K92">
        <v>2</v>
      </c>
      <c r="L92" s="3" t="s">
        <v>1144</v>
      </c>
    </row>
    <row r="93" spans="2:12" ht="12.75">
      <c r="B93" t="s">
        <v>34</v>
      </c>
      <c r="C93" s="27">
        <v>80</v>
      </c>
      <c r="E93" s="27">
        <f>VLOOKUP((COUNTA(G93:V93)/2),DATA!$E$2:$G$9,2)</f>
        <v>25</v>
      </c>
      <c r="F93" s="55">
        <f t="shared" si="1"/>
        <v>0.3125</v>
      </c>
      <c r="G93">
        <v>10</v>
      </c>
      <c r="H93" t="s">
        <v>651</v>
      </c>
      <c r="I93">
        <v>8</v>
      </c>
      <c r="J93" t="s">
        <v>1141</v>
      </c>
      <c r="K93">
        <v>6</v>
      </c>
      <c r="L93" s="12" t="s">
        <v>1134</v>
      </c>
    </row>
    <row r="94" spans="2:12" ht="12.75">
      <c r="B94" t="s">
        <v>35</v>
      </c>
      <c r="C94" s="27">
        <v>3</v>
      </c>
      <c r="E94" s="27">
        <f>VLOOKUP((COUNTA(G94:V94)/2),DATA!$E$2:$G$9,2)</f>
        <v>25</v>
      </c>
      <c r="F94" s="55">
        <f t="shared" si="1"/>
        <v>8.333333333333334</v>
      </c>
      <c r="G94">
        <v>1</v>
      </c>
      <c r="H94" t="s">
        <v>490</v>
      </c>
      <c r="I94">
        <v>1</v>
      </c>
      <c r="J94" t="s">
        <v>491</v>
      </c>
      <c r="K94">
        <v>1</v>
      </c>
      <c r="L94" t="s">
        <v>492</v>
      </c>
    </row>
    <row r="95" spans="2:12" ht="12.75">
      <c r="B95" t="s">
        <v>36</v>
      </c>
      <c r="C95" s="27">
        <v>150</v>
      </c>
      <c r="E95" s="27">
        <f>VLOOKUP((COUNTA(G95:V95)/2),DATA!$E$2:$G$9,2)</f>
        <v>25</v>
      </c>
      <c r="F95" s="55">
        <f t="shared" si="1"/>
        <v>0.16666666666666666</v>
      </c>
      <c r="G95">
        <v>50</v>
      </c>
      <c r="H95" t="s">
        <v>4</v>
      </c>
      <c r="I95">
        <v>10</v>
      </c>
      <c r="J95" t="s">
        <v>1142</v>
      </c>
      <c r="K95">
        <v>10</v>
      </c>
      <c r="L95" t="s">
        <v>1143</v>
      </c>
    </row>
    <row r="96" spans="2:14" ht="12.75">
      <c r="B96" t="s">
        <v>37</v>
      </c>
      <c r="C96" s="27">
        <v>85</v>
      </c>
      <c r="E96" s="27">
        <f>VLOOKUP((COUNTA(G96:V96)/2),DATA!$E$2:$G$9,2)</f>
        <v>50</v>
      </c>
      <c r="F96" s="55">
        <f t="shared" si="1"/>
        <v>0.5882352941176471</v>
      </c>
      <c r="G96">
        <v>50</v>
      </c>
      <c r="H96" t="s">
        <v>557</v>
      </c>
      <c r="I96">
        <v>3</v>
      </c>
      <c r="J96" s="21" t="s">
        <v>1161</v>
      </c>
      <c r="K96">
        <v>2</v>
      </c>
      <c r="L96" t="s">
        <v>493</v>
      </c>
      <c r="M96">
        <v>1</v>
      </c>
      <c r="N96" t="s">
        <v>560</v>
      </c>
    </row>
    <row r="97" spans="2:14" ht="12.75">
      <c r="B97" t="s">
        <v>38</v>
      </c>
      <c r="C97" s="27">
        <v>56</v>
      </c>
      <c r="E97" s="27">
        <f>VLOOKUP((COUNTA(G97:V97)/2),DATA!$E$2:$G$9,2)</f>
        <v>50</v>
      </c>
      <c r="F97" s="55">
        <f t="shared" si="1"/>
        <v>0.8928571428571429</v>
      </c>
      <c r="G97">
        <v>4</v>
      </c>
      <c r="H97" s="21" t="s">
        <v>1161</v>
      </c>
      <c r="I97">
        <v>4</v>
      </c>
      <c r="J97" s="12" t="s">
        <v>1176</v>
      </c>
      <c r="K97">
        <v>3</v>
      </c>
      <c r="L97" s="12" t="s">
        <v>1134</v>
      </c>
      <c r="M97">
        <v>1</v>
      </c>
      <c r="N97" t="s">
        <v>495</v>
      </c>
    </row>
    <row r="98" spans="2:14" ht="12.75">
      <c r="B98" t="s">
        <v>39</v>
      </c>
      <c r="C98" s="27">
        <v>10</v>
      </c>
      <c r="E98" s="27">
        <f>VLOOKUP((COUNTA(G98:V98)/2),DATA!$E$2:$G$9,2)</f>
        <v>50</v>
      </c>
      <c r="F98" s="55">
        <f t="shared" si="1"/>
        <v>5</v>
      </c>
      <c r="G98">
        <v>3</v>
      </c>
      <c r="H98" t="s">
        <v>643</v>
      </c>
      <c r="I98">
        <v>2</v>
      </c>
      <c r="J98" t="s">
        <v>646</v>
      </c>
      <c r="K98">
        <v>1</v>
      </c>
      <c r="L98" t="s">
        <v>552</v>
      </c>
      <c r="M98">
        <v>1</v>
      </c>
      <c r="N98" t="s">
        <v>496</v>
      </c>
    </row>
    <row r="99" spans="2:14" ht="12.75">
      <c r="B99" t="s">
        <v>40</v>
      </c>
      <c r="C99" s="27">
        <v>60</v>
      </c>
      <c r="E99" s="27">
        <f>VLOOKUP((COUNTA(G99:V99)/2),DATA!$E$2:$G$9,2)</f>
        <v>50</v>
      </c>
      <c r="F99" s="55">
        <f t="shared" si="1"/>
        <v>0.8333333333333334</v>
      </c>
      <c r="G99">
        <v>5</v>
      </c>
      <c r="H99" s="21" t="s">
        <v>1161</v>
      </c>
      <c r="I99">
        <v>3</v>
      </c>
      <c r="J99" t="s">
        <v>1145</v>
      </c>
      <c r="K99">
        <v>2</v>
      </c>
      <c r="L99" t="s">
        <v>1144</v>
      </c>
      <c r="M99">
        <v>1</v>
      </c>
      <c r="N99" t="s">
        <v>513</v>
      </c>
    </row>
    <row r="100" spans="2:14" ht="12.75">
      <c r="B100" t="s">
        <v>41</v>
      </c>
      <c r="C100" s="27">
        <v>80</v>
      </c>
      <c r="E100" s="27">
        <f>VLOOKUP((COUNTA(G100:V100)/2),DATA!$E$2:$G$9,2)</f>
        <v>50</v>
      </c>
      <c r="F100" s="55">
        <f t="shared" si="1"/>
        <v>0.625</v>
      </c>
      <c r="G100">
        <v>4</v>
      </c>
      <c r="H100" t="s">
        <v>1130</v>
      </c>
      <c r="I100">
        <v>4</v>
      </c>
      <c r="J100" s="29" t="s">
        <v>1132</v>
      </c>
      <c r="K100">
        <v>4</v>
      </c>
      <c r="L100" t="s">
        <v>1143</v>
      </c>
      <c r="M100">
        <v>4</v>
      </c>
      <c r="N100" t="s">
        <v>1141</v>
      </c>
    </row>
    <row r="101" spans="2:14" ht="12.75">
      <c r="B101" t="s">
        <v>42</v>
      </c>
      <c r="C101" s="27">
        <v>110</v>
      </c>
      <c r="E101" s="27">
        <f>VLOOKUP((COUNTA(G101:V101)/2),DATA!$E$2:$G$9,2)</f>
        <v>50</v>
      </c>
      <c r="F101" s="55">
        <f t="shared" si="1"/>
        <v>0.45454545454545453</v>
      </c>
      <c r="G101">
        <v>6</v>
      </c>
      <c r="H101" t="s">
        <v>1142</v>
      </c>
      <c r="I101">
        <v>6</v>
      </c>
      <c r="J101" s="11" t="s">
        <v>1140</v>
      </c>
      <c r="K101">
        <v>6</v>
      </c>
      <c r="L101" s="29" t="s">
        <v>1132</v>
      </c>
      <c r="M101">
        <v>4</v>
      </c>
      <c r="N101" s="29" t="s">
        <v>1131</v>
      </c>
    </row>
    <row r="102" spans="2:14" ht="12.75">
      <c r="B102" t="s">
        <v>43</v>
      </c>
      <c r="C102" s="27">
        <v>115</v>
      </c>
      <c r="E102" s="27">
        <f>VLOOKUP((COUNTA(G102:V102)/2),DATA!$E$2:$G$9,2)</f>
        <v>50</v>
      </c>
      <c r="F102" s="55">
        <f t="shared" si="1"/>
        <v>0.43478260869565216</v>
      </c>
      <c r="G102">
        <v>6</v>
      </c>
      <c r="H102" t="s">
        <v>1145</v>
      </c>
      <c r="I102">
        <v>6</v>
      </c>
      <c r="J102" t="s">
        <v>1143</v>
      </c>
      <c r="K102">
        <v>6</v>
      </c>
      <c r="L102" t="s">
        <v>1144</v>
      </c>
      <c r="M102">
        <v>5</v>
      </c>
      <c r="N102" t="s">
        <v>1141</v>
      </c>
    </row>
    <row r="103" spans="2:14" ht="12.75">
      <c r="B103" t="s">
        <v>44</v>
      </c>
      <c r="C103" s="27">
        <v>115</v>
      </c>
      <c r="E103" s="27">
        <f>VLOOKUP((COUNTA(G103:V103)/2),DATA!$E$2:$G$9,2)</f>
        <v>50</v>
      </c>
      <c r="F103" s="55">
        <f t="shared" si="1"/>
        <v>0.43478260869565216</v>
      </c>
      <c r="G103">
        <v>6</v>
      </c>
      <c r="H103" t="s">
        <v>1144</v>
      </c>
      <c r="I103">
        <v>6</v>
      </c>
      <c r="J103" t="s">
        <v>1141</v>
      </c>
      <c r="K103">
        <v>6</v>
      </c>
      <c r="L103" t="s">
        <v>1145</v>
      </c>
      <c r="M103">
        <v>5</v>
      </c>
      <c r="N103" t="s">
        <v>1143</v>
      </c>
    </row>
    <row r="104" spans="2:14" ht="12.75">
      <c r="B104" t="s">
        <v>45</v>
      </c>
      <c r="C104" s="27">
        <v>90</v>
      </c>
      <c r="E104" s="27">
        <f>VLOOKUP((COUNTA(G104:V104)/2),DATA!$E$2:$G$9,2)</f>
        <v>50</v>
      </c>
      <c r="F104" s="55">
        <f t="shared" si="1"/>
        <v>0.5555555555555556</v>
      </c>
      <c r="G104">
        <v>5</v>
      </c>
      <c r="H104" t="s">
        <v>1146</v>
      </c>
      <c r="I104">
        <v>5</v>
      </c>
      <c r="J104" t="s">
        <v>1145</v>
      </c>
      <c r="K104">
        <v>4</v>
      </c>
      <c r="L104" t="s">
        <v>1141</v>
      </c>
      <c r="M104">
        <v>4</v>
      </c>
      <c r="N104" t="s">
        <v>1142</v>
      </c>
    </row>
    <row r="105" spans="2:14" ht="12.75">
      <c r="B105" t="s">
        <v>46</v>
      </c>
      <c r="C105" s="27">
        <v>71</v>
      </c>
      <c r="E105" s="27">
        <f>VLOOKUP((COUNTA(G105:V105)/2),DATA!$E$2:$G$9,2)</f>
        <v>50</v>
      </c>
      <c r="F105" s="55">
        <f t="shared" si="1"/>
        <v>0.704225352112676</v>
      </c>
      <c r="G105">
        <v>6</v>
      </c>
      <c r="H105" t="s">
        <v>493</v>
      </c>
      <c r="I105">
        <v>5</v>
      </c>
      <c r="J105" t="s">
        <v>1161</v>
      </c>
      <c r="K105">
        <v>3</v>
      </c>
      <c r="L105" s="29" t="s">
        <v>1132</v>
      </c>
      <c r="M105">
        <v>1</v>
      </c>
      <c r="N105" t="s">
        <v>497</v>
      </c>
    </row>
    <row r="106" spans="2:14" ht="12.75">
      <c r="B106" t="s">
        <v>47</v>
      </c>
      <c r="C106" s="27">
        <v>45</v>
      </c>
      <c r="E106" s="27">
        <f>VLOOKUP((COUNTA(G106:V106)/2),DATA!$E$2:$G$9,2)</f>
        <v>50</v>
      </c>
      <c r="F106" s="55">
        <f t="shared" si="1"/>
        <v>1.1111111111111112</v>
      </c>
      <c r="G106">
        <v>3</v>
      </c>
      <c r="H106" s="29" t="s">
        <v>1131</v>
      </c>
      <c r="I106">
        <v>2</v>
      </c>
      <c r="J106" t="s">
        <v>1179</v>
      </c>
      <c r="K106">
        <v>2</v>
      </c>
      <c r="L106" s="12" t="s">
        <v>1178</v>
      </c>
      <c r="M106">
        <v>2</v>
      </c>
      <c r="N106" t="s">
        <v>1177</v>
      </c>
    </row>
    <row r="107" spans="2:14" ht="12.75">
      <c r="B107" t="s">
        <v>48</v>
      </c>
      <c r="C107" s="27">
        <v>74</v>
      </c>
      <c r="E107" s="27">
        <f>VLOOKUP((COUNTA(G107:V107)/2),DATA!$E$2:$G$9,2)</f>
        <v>50</v>
      </c>
      <c r="F107" s="55">
        <f t="shared" si="1"/>
        <v>0.6756756756756757</v>
      </c>
      <c r="G107">
        <v>8</v>
      </c>
      <c r="H107" t="s">
        <v>1142</v>
      </c>
      <c r="I107">
        <v>4</v>
      </c>
      <c r="J107" t="s">
        <v>1143</v>
      </c>
      <c r="K107">
        <v>2</v>
      </c>
      <c r="L107" t="s">
        <v>1144</v>
      </c>
      <c r="M107">
        <v>1</v>
      </c>
      <c r="N107" t="s">
        <v>498</v>
      </c>
    </row>
    <row r="108" spans="2:14" ht="12.75">
      <c r="B108" t="s">
        <v>49</v>
      </c>
      <c r="C108" s="27">
        <v>44</v>
      </c>
      <c r="E108" s="27">
        <f>VLOOKUP((COUNTA(G108:V108)/2),DATA!$E$2:$G$9,2)</f>
        <v>50</v>
      </c>
      <c r="F108" s="55">
        <f t="shared" si="1"/>
        <v>1.1363636363636365</v>
      </c>
      <c r="G108">
        <v>3</v>
      </c>
      <c r="H108" t="s">
        <v>1144</v>
      </c>
      <c r="I108">
        <v>3</v>
      </c>
      <c r="J108" t="s">
        <v>1145</v>
      </c>
      <c r="K108">
        <v>2</v>
      </c>
      <c r="L108" s="12" t="s">
        <v>1134</v>
      </c>
      <c r="M108">
        <v>1</v>
      </c>
      <c r="N108" t="s">
        <v>499</v>
      </c>
    </row>
    <row r="109" spans="2:14" ht="12.75">
      <c r="B109" t="s">
        <v>50</v>
      </c>
      <c r="C109" s="27">
        <v>150</v>
      </c>
      <c r="E109" s="27">
        <f>VLOOKUP((COUNTA(G109:V109)/2),DATA!$E$2:$G$9,2)</f>
        <v>50</v>
      </c>
      <c r="F109" s="55">
        <f aca="true" t="shared" si="2" ref="F109:F172">E109/C109</f>
        <v>0.3333333333333333</v>
      </c>
      <c r="G109">
        <v>8</v>
      </c>
      <c r="H109" t="s">
        <v>1141</v>
      </c>
      <c r="I109">
        <v>8</v>
      </c>
      <c r="J109" t="s">
        <v>1142</v>
      </c>
      <c r="K109">
        <v>7</v>
      </c>
      <c r="L109" t="s">
        <v>1143</v>
      </c>
      <c r="M109">
        <v>7</v>
      </c>
      <c r="N109" t="s">
        <v>1145</v>
      </c>
    </row>
    <row r="110" spans="2:14" ht="12.75">
      <c r="B110" t="s">
        <v>51</v>
      </c>
      <c r="C110" s="27">
        <v>51</v>
      </c>
      <c r="E110" s="27">
        <f>VLOOKUP((COUNTA(G110:V110)/2),DATA!$E$2:$G$9,2)</f>
        <v>50</v>
      </c>
      <c r="F110" s="55">
        <f t="shared" si="2"/>
        <v>0.9803921568627451</v>
      </c>
      <c r="G110">
        <v>7</v>
      </c>
      <c r="H110" t="s">
        <v>1145</v>
      </c>
      <c r="I110">
        <v>2</v>
      </c>
      <c r="J110" t="s">
        <v>1142</v>
      </c>
      <c r="K110">
        <v>1</v>
      </c>
      <c r="L110" t="s">
        <v>500</v>
      </c>
      <c r="M110">
        <v>1</v>
      </c>
      <c r="N110" t="s">
        <v>1134</v>
      </c>
    </row>
    <row r="111" spans="2:16" ht="12.75">
      <c r="B111" t="s">
        <v>52</v>
      </c>
      <c r="C111" s="27">
        <v>424</v>
      </c>
      <c r="E111" s="27">
        <f>VLOOKUP((COUNTA(G111:V111)/2),DATA!$E$2:$G$9,2)</f>
        <v>100</v>
      </c>
      <c r="F111" s="55">
        <f t="shared" si="2"/>
        <v>0.2358490566037736</v>
      </c>
      <c r="G111">
        <v>2</v>
      </c>
      <c r="H111" t="s">
        <v>1064</v>
      </c>
      <c r="I111">
        <v>2</v>
      </c>
      <c r="J111" t="s">
        <v>525</v>
      </c>
      <c r="K111">
        <v>2</v>
      </c>
      <c r="L111" t="s">
        <v>1063</v>
      </c>
      <c r="M111">
        <v>2</v>
      </c>
      <c r="N111" t="s">
        <v>507</v>
      </c>
      <c r="O111">
        <v>2</v>
      </c>
      <c r="P111" t="s">
        <v>560</v>
      </c>
    </row>
    <row r="112" spans="2:16" ht="12.75">
      <c r="B112" t="s">
        <v>53</v>
      </c>
      <c r="C112" s="27">
        <v>13</v>
      </c>
      <c r="E112" s="27">
        <f>VLOOKUP((COUNTA(G112:V112)/2),DATA!$E$2:$G$9,2)</f>
        <v>100</v>
      </c>
      <c r="F112" s="55">
        <f t="shared" si="2"/>
        <v>7.6923076923076925</v>
      </c>
      <c r="G112">
        <v>8</v>
      </c>
      <c r="H112" t="s">
        <v>642</v>
      </c>
      <c r="I112">
        <v>2</v>
      </c>
      <c r="J112" t="s">
        <v>649</v>
      </c>
      <c r="K112">
        <v>1</v>
      </c>
      <c r="L112" t="s">
        <v>501</v>
      </c>
      <c r="M112">
        <v>1</v>
      </c>
      <c r="N112" t="s">
        <v>502</v>
      </c>
      <c r="O112">
        <v>1</v>
      </c>
      <c r="P112" t="s">
        <v>503</v>
      </c>
    </row>
    <row r="113" spans="2:16" ht="12.75">
      <c r="B113" t="s">
        <v>54</v>
      </c>
      <c r="C113" s="27">
        <v>48</v>
      </c>
      <c r="E113" s="27">
        <f>VLOOKUP((COUNTA(G113:V113)/2),DATA!$E$2:$G$9,2)</f>
        <v>100</v>
      </c>
      <c r="F113" s="55">
        <f t="shared" si="2"/>
        <v>2.0833333333333335</v>
      </c>
      <c r="G113">
        <v>4</v>
      </c>
      <c r="H113" t="s">
        <v>1145</v>
      </c>
      <c r="I113">
        <v>2</v>
      </c>
      <c r="J113" t="s">
        <v>655</v>
      </c>
      <c r="K113">
        <v>3</v>
      </c>
      <c r="L113" t="s">
        <v>493</v>
      </c>
      <c r="M113">
        <v>2</v>
      </c>
      <c r="N113" t="s">
        <v>1142</v>
      </c>
      <c r="O113">
        <v>1</v>
      </c>
      <c r="P113" t="s">
        <v>504</v>
      </c>
    </row>
    <row r="114" spans="2:16" ht="12.75">
      <c r="B114" t="s">
        <v>55</v>
      </c>
      <c r="C114" s="27">
        <v>49</v>
      </c>
      <c r="E114" s="27">
        <f>VLOOKUP((COUNTA(G114:V114)/2),DATA!$E$2:$G$9,2)</f>
        <v>100</v>
      </c>
      <c r="F114" s="55">
        <f t="shared" si="2"/>
        <v>2.0408163265306123</v>
      </c>
      <c r="G114">
        <v>4</v>
      </c>
      <c r="H114" t="s">
        <v>1145</v>
      </c>
      <c r="I114">
        <v>3</v>
      </c>
      <c r="J114" t="s">
        <v>655</v>
      </c>
      <c r="K114">
        <v>3</v>
      </c>
      <c r="L114" t="s">
        <v>493</v>
      </c>
      <c r="M114">
        <v>2</v>
      </c>
      <c r="N114" t="s">
        <v>1142</v>
      </c>
      <c r="O114">
        <v>1</v>
      </c>
      <c r="P114" t="s">
        <v>984</v>
      </c>
    </row>
    <row r="115" spans="2:16" ht="12.75">
      <c r="B115" t="s">
        <v>56</v>
      </c>
      <c r="C115" s="27">
        <v>49</v>
      </c>
      <c r="E115" s="27">
        <f>VLOOKUP((COUNTA(G115:V115)/2),DATA!$E$2:$G$9,2)</f>
        <v>100</v>
      </c>
      <c r="F115" s="55">
        <f t="shared" si="2"/>
        <v>2.0408163265306123</v>
      </c>
      <c r="G115">
        <v>4</v>
      </c>
      <c r="H115" t="s">
        <v>1145</v>
      </c>
      <c r="I115">
        <v>3</v>
      </c>
      <c r="J115" t="s">
        <v>493</v>
      </c>
      <c r="K115">
        <v>3</v>
      </c>
      <c r="L115" t="s">
        <v>655</v>
      </c>
      <c r="M115">
        <v>2</v>
      </c>
      <c r="N115" t="s">
        <v>1142</v>
      </c>
      <c r="O115">
        <v>1</v>
      </c>
      <c r="P115" t="s">
        <v>983</v>
      </c>
    </row>
    <row r="116" spans="2:16" ht="12.75">
      <c r="B116" t="s">
        <v>57</v>
      </c>
      <c r="C116" s="27">
        <v>49</v>
      </c>
      <c r="E116" s="27">
        <f>VLOOKUP((COUNTA(G116:V116)/2),DATA!$E$2:$G$9,2)</f>
        <v>100</v>
      </c>
      <c r="F116" s="55">
        <f t="shared" si="2"/>
        <v>2.0408163265306123</v>
      </c>
      <c r="G116">
        <v>4</v>
      </c>
      <c r="H116" t="s">
        <v>1145</v>
      </c>
      <c r="I116">
        <v>3</v>
      </c>
      <c r="J116" t="s">
        <v>493</v>
      </c>
      <c r="K116">
        <v>3</v>
      </c>
      <c r="L116" t="s">
        <v>655</v>
      </c>
      <c r="M116">
        <v>2</v>
      </c>
      <c r="N116" t="s">
        <v>1142</v>
      </c>
      <c r="O116">
        <v>1</v>
      </c>
      <c r="P116" t="s">
        <v>505</v>
      </c>
    </row>
    <row r="117" spans="2:16" ht="12.75">
      <c r="B117" t="s">
        <v>58</v>
      </c>
      <c r="C117" s="27">
        <v>68</v>
      </c>
      <c r="E117" s="27">
        <f>VLOOKUP((COUNTA(G117:V117)/2),DATA!$E$2:$G$9,2)</f>
        <v>100</v>
      </c>
      <c r="F117" s="55">
        <f t="shared" si="2"/>
        <v>1.4705882352941178</v>
      </c>
      <c r="G117">
        <v>6</v>
      </c>
      <c r="H117" t="s">
        <v>1145</v>
      </c>
      <c r="I117">
        <v>2</v>
      </c>
      <c r="J117" t="s">
        <v>1177</v>
      </c>
      <c r="K117">
        <v>2</v>
      </c>
      <c r="L117" t="s">
        <v>1044</v>
      </c>
      <c r="M117">
        <v>2</v>
      </c>
      <c r="N117" t="s">
        <v>1144</v>
      </c>
      <c r="O117">
        <v>1</v>
      </c>
      <c r="P117" t="s">
        <v>539</v>
      </c>
    </row>
    <row r="118" spans="2:16" ht="12.75">
      <c r="B118" t="s">
        <v>59</v>
      </c>
      <c r="C118" s="27">
        <v>73</v>
      </c>
      <c r="E118" s="27">
        <f>VLOOKUP((COUNTA(G118:V118)/2),DATA!$E$2:$G$9,2)</f>
        <v>100</v>
      </c>
      <c r="F118" s="55">
        <f t="shared" si="2"/>
        <v>1.36986301369863</v>
      </c>
      <c r="G118">
        <v>6</v>
      </c>
      <c r="H118" t="s">
        <v>1161</v>
      </c>
      <c r="I118">
        <v>3</v>
      </c>
      <c r="J118" t="s">
        <v>1143</v>
      </c>
      <c r="K118">
        <v>2</v>
      </c>
      <c r="L118" t="s">
        <v>1044</v>
      </c>
      <c r="M118">
        <v>2</v>
      </c>
      <c r="N118" t="s">
        <v>1145</v>
      </c>
      <c r="O118">
        <v>2</v>
      </c>
      <c r="P118" t="s">
        <v>1141</v>
      </c>
    </row>
    <row r="119" spans="2:16" ht="12.75">
      <c r="B119" t="s">
        <v>60</v>
      </c>
      <c r="C119" s="27">
        <v>73</v>
      </c>
      <c r="E119" s="27">
        <f>VLOOKUP((COUNTA(G119:V119)/2),DATA!$E$2:$G$9,2)</f>
        <v>100</v>
      </c>
      <c r="F119" s="55">
        <f t="shared" si="2"/>
        <v>1.36986301369863</v>
      </c>
      <c r="G119">
        <v>6</v>
      </c>
      <c r="H119" t="s">
        <v>1161</v>
      </c>
      <c r="I119">
        <v>3</v>
      </c>
      <c r="J119" t="s">
        <v>1144</v>
      </c>
      <c r="K119">
        <v>2</v>
      </c>
      <c r="L119" t="s">
        <v>1141</v>
      </c>
      <c r="M119">
        <v>2</v>
      </c>
      <c r="N119" t="s">
        <v>1145</v>
      </c>
      <c r="O119">
        <v>2</v>
      </c>
      <c r="P119" t="s">
        <v>1044</v>
      </c>
    </row>
    <row r="120" spans="2:16" ht="12.75">
      <c r="B120" t="s">
        <v>61</v>
      </c>
      <c r="C120" s="27">
        <v>106</v>
      </c>
      <c r="E120" s="27">
        <f>VLOOKUP((COUNTA(G120:V120)/2),DATA!$E$2:$G$9,2)</f>
        <v>100</v>
      </c>
      <c r="F120" s="55">
        <f t="shared" si="2"/>
        <v>0.9433962264150944</v>
      </c>
      <c r="G120">
        <v>5</v>
      </c>
      <c r="H120" t="s">
        <v>565</v>
      </c>
      <c r="I120">
        <v>5</v>
      </c>
      <c r="J120" t="s">
        <v>1008</v>
      </c>
      <c r="K120">
        <v>3</v>
      </c>
      <c r="L120" t="s">
        <v>1138</v>
      </c>
      <c r="M120">
        <v>1</v>
      </c>
      <c r="N120" t="s">
        <v>507</v>
      </c>
      <c r="O120">
        <v>1</v>
      </c>
      <c r="P120" t="s">
        <v>948</v>
      </c>
    </row>
    <row r="121" spans="2:16" ht="12.75">
      <c r="B121" t="s">
        <v>62</v>
      </c>
      <c r="C121" s="27">
        <v>181</v>
      </c>
      <c r="E121" s="27">
        <f>VLOOKUP((COUNTA(G121:V121)/2),DATA!$E$2:$G$9,2)</f>
        <v>100</v>
      </c>
      <c r="F121" s="55">
        <f t="shared" si="2"/>
        <v>0.5524861878453039</v>
      </c>
      <c r="G121">
        <v>6</v>
      </c>
      <c r="H121" t="s">
        <v>565</v>
      </c>
      <c r="I121">
        <v>6</v>
      </c>
      <c r="J121" t="s">
        <v>1008</v>
      </c>
      <c r="K121">
        <v>4</v>
      </c>
      <c r="L121" t="s">
        <v>1139</v>
      </c>
      <c r="M121">
        <v>1</v>
      </c>
      <c r="N121" t="s">
        <v>509</v>
      </c>
      <c r="O121">
        <v>1</v>
      </c>
      <c r="P121" t="s">
        <v>1064</v>
      </c>
    </row>
    <row r="122" spans="2:16" ht="12.75">
      <c r="B122" t="s">
        <v>63</v>
      </c>
      <c r="C122" s="27">
        <v>135</v>
      </c>
      <c r="E122" s="27">
        <f>VLOOKUP((COUNTA(G122:V122)/2),DATA!$E$2:$G$9,2)</f>
        <v>100</v>
      </c>
      <c r="F122" s="55">
        <f t="shared" si="2"/>
        <v>0.7407407407407407</v>
      </c>
      <c r="G122">
        <v>50</v>
      </c>
      <c r="H122" t="s">
        <v>557</v>
      </c>
      <c r="I122">
        <v>5</v>
      </c>
      <c r="J122" t="s">
        <v>1008</v>
      </c>
      <c r="K122">
        <v>5</v>
      </c>
      <c r="L122" t="s">
        <v>1135</v>
      </c>
      <c r="M122">
        <v>5</v>
      </c>
      <c r="N122" t="s">
        <v>1138</v>
      </c>
      <c r="O122">
        <v>2</v>
      </c>
      <c r="P122" t="s">
        <v>565</v>
      </c>
    </row>
    <row r="123" spans="2:16" ht="12.75">
      <c r="B123" t="s">
        <v>64</v>
      </c>
      <c r="C123" s="27">
        <v>91</v>
      </c>
      <c r="E123" s="27">
        <f>VLOOKUP((COUNTA(G123:V123)/2),DATA!$E$2:$G$9,2)</f>
        <v>100</v>
      </c>
      <c r="F123" s="55">
        <f t="shared" si="2"/>
        <v>1.098901098901099</v>
      </c>
      <c r="G123">
        <v>50</v>
      </c>
      <c r="H123" t="s">
        <v>1039</v>
      </c>
      <c r="I123">
        <v>30</v>
      </c>
      <c r="J123" t="s">
        <v>656</v>
      </c>
      <c r="K123">
        <v>5</v>
      </c>
      <c r="L123" t="s">
        <v>642</v>
      </c>
      <c r="M123">
        <v>5</v>
      </c>
      <c r="N123" t="s">
        <v>649</v>
      </c>
      <c r="O123">
        <v>1</v>
      </c>
      <c r="P123" s="1" t="s">
        <v>1190</v>
      </c>
    </row>
    <row r="124" spans="2:16" ht="12.75">
      <c r="B124" t="s">
        <v>65</v>
      </c>
      <c r="C124" s="27">
        <v>47</v>
      </c>
      <c r="E124" s="27">
        <f>VLOOKUP((COUNTA(G124:V124)/2),DATA!$E$2:$G$9,2)</f>
        <v>100</v>
      </c>
      <c r="F124" s="55">
        <f t="shared" si="2"/>
        <v>2.127659574468085</v>
      </c>
      <c r="G124">
        <v>2</v>
      </c>
      <c r="H124" t="s">
        <v>662</v>
      </c>
      <c r="I124">
        <v>3</v>
      </c>
      <c r="J124" t="s">
        <v>493</v>
      </c>
      <c r="K124">
        <v>2</v>
      </c>
      <c r="L124" t="s">
        <v>1142</v>
      </c>
      <c r="M124">
        <v>2</v>
      </c>
      <c r="N124" t="s">
        <v>1161</v>
      </c>
      <c r="O124">
        <v>2</v>
      </c>
      <c r="P124" t="s">
        <v>1146</v>
      </c>
    </row>
    <row r="125" spans="2:16" ht="12.75">
      <c r="B125" t="s">
        <v>66</v>
      </c>
      <c r="C125" s="27">
        <v>48</v>
      </c>
      <c r="E125" s="27">
        <f>VLOOKUP((COUNTA(G125:V125)/2),DATA!$E$2:$G$9,2)</f>
        <v>100</v>
      </c>
      <c r="F125" s="55">
        <f t="shared" si="2"/>
        <v>2.0833333333333335</v>
      </c>
      <c r="G125">
        <v>3</v>
      </c>
      <c r="H125" t="s">
        <v>493</v>
      </c>
      <c r="I125">
        <v>3</v>
      </c>
      <c r="J125" t="s">
        <v>658</v>
      </c>
      <c r="K125">
        <v>2</v>
      </c>
      <c r="L125" t="s">
        <v>1142</v>
      </c>
      <c r="M125">
        <v>2</v>
      </c>
      <c r="N125" t="s">
        <v>1161</v>
      </c>
      <c r="O125">
        <v>2</v>
      </c>
      <c r="P125" t="s">
        <v>1146</v>
      </c>
    </row>
    <row r="126" spans="2:16" ht="12.75">
      <c r="B126" t="s">
        <v>67</v>
      </c>
      <c r="C126" s="27">
        <v>48</v>
      </c>
      <c r="E126" s="27">
        <f>VLOOKUP((COUNTA(G126:V126)/2),DATA!$E$2:$G$9,2)</f>
        <v>100</v>
      </c>
      <c r="F126" s="55">
        <f t="shared" si="2"/>
        <v>2.0833333333333335</v>
      </c>
      <c r="G126">
        <v>3</v>
      </c>
      <c r="H126" t="s">
        <v>493</v>
      </c>
      <c r="I126">
        <v>3</v>
      </c>
      <c r="J126" t="s">
        <v>659</v>
      </c>
      <c r="K126">
        <v>2</v>
      </c>
      <c r="L126" t="s">
        <v>1161</v>
      </c>
      <c r="M126">
        <v>2</v>
      </c>
      <c r="N126" t="s">
        <v>1142</v>
      </c>
      <c r="O126">
        <v>2</v>
      </c>
      <c r="P126" t="s">
        <v>1146</v>
      </c>
    </row>
    <row r="127" spans="2:16" ht="12.75">
      <c r="B127" t="s">
        <v>68</v>
      </c>
      <c r="C127" s="27">
        <v>48</v>
      </c>
      <c r="E127" s="27">
        <f>VLOOKUP((COUNTA(G127:V127)/2),DATA!$E$2:$G$9,2)</f>
        <v>100</v>
      </c>
      <c r="F127" s="55">
        <f t="shared" si="2"/>
        <v>2.0833333333333335</v>
      </c>
      <c r="G127">
        <v>3</v>
      </c>
      <c r="H127" t="s">
        <v>657</v>
      </c>
      <c r="I127">
        <v>3</v>
      </c>
      <c r="J127" t="s">
        <v>493</v>
      </c>
      <c r="K127">
        <v>2</v>
      </c>
      <c r="L127" t="s">
        <v>1142</v>
      </c>
      <c r="M127">
        <v>2</v>
      </c>
      <c r="N127" t="s">
        <v>1161</v>
      </c>
      <c r="O127">
        <v>2</v>
      </c>
      <c r="P127" t="s">
        <v>1146</v>
      </c>
    </row>
    <row r="128" spans="2:16" ht="12.75">
      <c r="B128" t="s">
        <v>69</v>
      </c>
      <c r="C128" s="27">
        <v>168</v>
      </c>
      <c r="E128" s="27">
        <f>VLOOKUP((COUNTA(G128:V128)/2),DATA!$E$2:$G$9,2)</f>
        <v>100</v>
      </c>
      <c r="F128" s="55">
        <f t="shared" si="2"/>
        <v>0.5952380952380952</v>
      </c>
      <c r="G128">
        <v>8</v>
      </c>
      <c r="H128" t="s">
        <v>1177</v>
      </c>
      <c r="I128">
        <v>8</v>
      </c>
      <c r="J128" s="12" t="s">
        <v>1134</v>
      </c>
      <c r="K128">
        <v>8</v>
      </c>
      <c r="L128" t="s">
        <v>1142</v>
      </c>
      <c r="M128">
        <v>8</v>
      </c>
      <c r="N128" t="s">
        <v>1143</v>
      </c>
      <c r="O128">
        <v>2</v>
      </c>
      <c r="P128" t="s">
        <v>488</v>
      </c>
    </row>
    <row r="129" spans="2:16" ht="12.75">
      <c r="B129" t="s">
        <v>70</v>
      </c>
      <c r="C129" s="27">
        <v>54</v>
      </c>
      <c r="E129" s="27">
        <f>VLOOKUP((COUNTA(G129:V129)/2),DATA!$E$2:$G$9,2)</f>
        <v>100</v>
      </c>
      <c r="F129" s="55">
        <f t="shared" si="2"/>
        <v>1.8518518518518519</v>
      </c>
      <c r="G129">
        <v>6</v>
      </c>
      <c r="H129" t="s">
        <v>1044</v>
      </c>
      <c r="I129">
        <v>3</v>
      </c>
      <c r="J129" t="s">
        <v>1145</v>
      </c>
      <c r="K129">
        <v>1</v>
      </c>
      <c r="L129" t="s">
        <v>1144</v>
      </c>
      <c r="M129">
        <v>1</v>
      </c>
      <c r="N129" t="s">
        <v>1177</v>
      </c>
      <c r="O129">
        <v>1</v>
      </c>
      <c r="P129" s="12" t="s">
        <v>1178</v>
      </c>
    </row>
    <row r="130" spans="2:16" ht="12.75">
      <c r="B130" t="s">
        <v>71</v>
      </c>
      <c r="C130" s="27">
        <v>85</v>
      </c>
      <c r="E130" s="27">
        <f>VLOOKUP((COUNTA(G130:V130)/2),DATA!$E$2:$G$9,2)</f>
        <v>100</v>
      </c>
      <c r="F130" s="55">
        <f t="shared" si="2"/>
        <v>1.1764705882352942</v>
      </c>
      <c r="G130">
        <v>15</v>
      </c>
      <c r="H130" t="s">
        <v>488</v>
      </c>
      <c r="I130">
        <v>2</v>
      </c>
      <c r="J130" t="s">
        <v>1145</v>
      </c>
      <c r="K130">
        <v>1</v>
      </c>
      <c r="L130" t="s">
        <v>1144</v>
      </c>
      <c r="M130">
        <v>1</v>
      </c>
      <c r="N130" t="s">
        <v>1177</v>
      </c>
      <c r="O130">
        <v>1</v>
      </c>
      <c r="P130" s="12" t="s">
        <v>1178</v>
      </c>
    </row>
    <row r="131" spans="2:16" ht="12.75">
      <c r="B131" t="s">
        <v>72</v>
      </c>
      <c r="C131" s="27">
        <v>95</v>
      </c>
      <c r="E131" s="27">
        <f>VLOOKUP((COUNTA(G131:V131)/2),DATA!$E$2:$G$9,2)</f>
        <v>100</v>
      </c>
      <c r="F131" s="55">
        <f t="shared" si="2"/>
        <v>1.0526315789473684</v>
      </c>
      <c r="G131">
        <v>5</v>
      </c>
      <c r="H131" t="s">
        <v>1143</v>
      </c>
      <c r="I131">
        <v>4</v>
      </c>
      <c r="J131" t="s">
        <v>1142</v>
      </c>
      <c r="K131">
        <v>4</v>
      </c>
      <c r="L131" t="s">
        <v>1145</v>
      </c>
      <c r="M131">
        <v>4</v>
      </c>
      <c r="N131" t="s">
        <v>1144</v>
      </c>
      <c r="O131">
        <v>1</v>
      </c>
      <c r="P131" t="s">
        <v>513</v>
      </c>
    </row>
    <row r="132" spans="2:16" ht="12.75">
      <c r="B132" t="s">
        <v>73</v>
      </c>
      <c r="C132" s="27">
        <v>60</v>
      </c>
      <c r="E132" s="27">
        <f>VLOOKUP((COUNTA(G132:V132)/2),DATA!$E$2:$G$9,2)</f>
        <v>100</v>
      </c>
      <c r="F132" s="55">
        <f t="shared" si="2"/>
        <v>1.6666666666666667</v>
      </c>
      <c r="G132">
        <v>10</v>
      </c>
      <c r="H132" t="s">
        <v>663</v>
      </c>
      <c r="I132">
        <v>10</v>
      </c>
      <c r="J132" t="s">
        <v>545</v>
      </c>
      <c r="K132">
        <v>10</v>
      </c>
      <c r="L132" t="s">
        <v>664</v>
      </c>
      <c r="M132">
        <v>10</v>
      </c>
      <c r="N132" t="s">
        <v>665</v>
      </c>
      <c r="O132">
        <v>2</v>
      </c>
      <c r="P132" t="s">
        <v>514</v>
      </c>
    </row>
    <row r="133" spans="2:16" ht="12.75">
      <c r="B133" t="s">
        <v>74</v>
      </c>
      <c r="C133" s="27">
        <v>48</v>
      </c>
      <c r="E133" s="27">
        <f>VLOOKUP((COUNTA(G133:V133)/2),DATA!$E$2:$G$9,2)</f>
        <v>100</v>
      </c>
      <c r="F133" s="55">
        <f t="shared" si="2"/>
        <v>2.0833333333333335</v>
      </c>
      <c r="G133">
        <v>2</v>
      </c>
      <c r="H133" t="s">
        <v>1146</v>
      </c>
      <c r="I133">
        <v>2</v>
      </c>
      <c r="J133" t="s">
        <v>493</v>
      </c>
      <c r="K133">
        <v>2</v>
      </c>
      <c r="L133" t="s">
        <v>488</v>
      </c>
      <c r="M133">
        <v>2</v>
      </c>
      <c r="N133" t="s">
        <v>1178</v>
      </c>
      <c r="O133">
        <v>1</v>
      </c>
      <c r="P133" t="s">
        <v>514</v>
      </c>
    </row>
    <row r="134" spans="2:14" ht="12.75">
      <c r="B134" t="s">
        <v>75</v>
      </c>
      <c r="C134" s="27">
        <v>165</v>
      </c>
      <c r="E134" s="27">
        <f>VLOOKUP((COUNTA(G134:V134)/2),DATA!$E$2:$G$9,2)</f>
        <v>50</v>
      </c>
      <c r="F134" s="55">
        <f t="shared" si="2"/>
        <v>0.30303030303030304</v>
      </c>
      <c r="G134">
        <v>14</v>
      </c>
      <c r="H134" t="s">
        <v>1161</v>
      </c>
      <c r="I134">
        <v>9</v>
      </c>
      <c r="J134" t="s">
        <v>1072</v>
      </c>
      <c r="K134">
        <v>2</v>
      </c>
      <c r="L134" t="s">
        <v>944</v>
      </c>
      <c r="M134">
        <v>1</v>
      </c>
      <c r="N134" t="s">
        <v>514</v>
      </c>
    </row>
    <row r="135" spans="2:16" ht="12.75">
      <c r="B135" t="s">
        <v>76</v>
      </c>
      <c r="C135" s="27">
        <v>65</v>
      </c>
      <c r="E135" s="27">
        <f>VLOOKUP((COUNTA(G135:V135)/2),DATA!$E$2:$G$9,2)</f>
        <v>100</v>
      </c>
      <c r="F135" s="55">
        <f t="shared" si="2"/>
        <v>1.5384615384615385</v>
      </c>
      <c r="G135">
        <v>2</v>
      </c>
      <c r="H135" t="s">
        <v>539</v>
      </c>
      <c r="I135">
        <v>2</v>
      </c>
      <c r="J135" t="s">
        <v>1142</v>
      </c>
      <c r="K135">
        <v>2</v>
      </c>
      <c r="L135" t="s">
        <v>1146</v>
      </c>
      <c r="M135">
        <v>2</v>
      </c>
      <c r="N135" t="s">
        <v>671</v>
      </c>
      <c r="O135">
        <v>1</v>
      </c>
      <c r="P135" t="s">
        <v>493</v>
      </c>
    </row>
    <row r="136" spans="2:16" ht="12.75">
      <c r="B136" t="s">
        <v>77</v>
      </c>
      <c r="C136" s="27">
        <v>121</v>
      </c>
      <c r="E136" s="27">
        <f>VLOOKUP((COUNTA(G136:V136)/2),DATA!$E$2:$G$9,2)</f>
        <v>100</v>
      </c>
      <c r="F136" s="55">
        <f t="shared" si="2"/>
        <v>0.8264462809917356</v>
      </c>
      <c r="G136">
        <v>10</v>
      </c>
      <c r="H136" t="s">
        <v>670</v>
      </c>
      <c r="I136">
        <v>10</v>
      </c>
      <c r="J136" t="s">
        <v>493</v>
      </c>
      <c r="K136">
        <v>10</v>
      </c>
      <c r="L136" t="s">
        <v>1143</v>
      </c>
      <c r="M136">
        <v>10</v>
      </c>
      <c r="N136" t="s">
        <v>1229</v>
      </c>
      <c r="O136">
        <v>1</v>
      </c>
      <c r="P136" t="s">
        <v>515</v>
      </c>
    </row>
    <row r="137" spans="2:16" ht="12.75">
      <c r="B137" t="s">
        <v>78</v>
      </c>
      <c r="C137" s="27">
        <v>71</v>
      </c>
      <c r="E137" s="27">
        <f>VLOOKUP((COUNTA(G137:V137)/2),DATA!$E$2:$G$9,2)</f>
        <v>100</v>
      </c>
      <c r="F137" s="55">
        <f t="shared" si="2"/>
        <v>1.408450704225352</v>
      </c>
      <c r="G137">
        <v>10</v>
      </c>
      <c r="H137" t="s">
        <v>1179</v>
      </c>
      <c r="I137">
        <v>1</v>
      </c>
      <c r="J137" t="s">
        <v>516</v>
      </c>
      <c r="K137">
        <v>1</v>
      </c>
      <c r="L137" t="s">
        <v>493</v>
      </c>
      <c r="M137">
        <v>1</v>
      </c>
      <c r="N137" t="s">
        <v>937</v>
      </c>
      <c r="O137">
        <v>1</v>
      </c>
      <c r="P137" t="s">
        <v>997</v>
      </c>
    </row>
    <row r="138" spans="2:16" ht="12.75">
      <c r="B138" t="s">
        <v>79</v>
      </c>
      <c r="C138" s="27">
        <v>109</v>
      </c>
      <c r="E138" s="27">
        <f>VLOOKUP((COUNTA(G138:V138)/2),DATA!$E$2:$G$9,2)</f>
        <v>100</v>
      </c>
      <c r="F138" s="55">
        <f t="shared" si="2"/>
        <v>0.9174311926605505</v>
      </c>
      <c r="G138">
        <v>10</v>
      </c>
      <c r="H138" t="s">
        <v>1131</v>
      </c>
      <c r="I138">
        <v>5</v>
      </c>
      <c r="J138" t="s">
        <v>1135</v>
      </c>
      <c r="K138">
        <v>5</v>
      </c>
      <c r="L138" t="s">
        <v>1178</v>
      </c>
      <c r="M138">
        <v>1</v>
      </c>
      <c r="N138" t="s">
        <v>517</v>
      </c>
      <c r="O138">
        <v>1</v>
      </c>
      <c r="P138" t="s">
        <v>488</v>
      </c>
    </row>
    <row r="139" spans="2:16" ht="12.75">
      <c r="B139" t="s">
        <v>80</v>
      </c>
      <c r="C139" s="27">
        <v>9</v>
      </c>
      <c r="E139" s="27">
        <f>VLOOKUP((COUNTA(G139:V139)/2),DATA!$E$2:$G$9,2)</f>
        <v>100</v>
      </c>
      <c r="F139" s="55">
        <f t="shared" si="2"/>
        <v>11.11111111111111</v>
      </c>
      <c r="G139">
        <v>2</v>
      </c>
      <c r="H139" t="s">
        <v>667</v>
      </c>
      <c r="I139">
        <v>2</v>
      </c>
      <c r="J139" t="s">
        <v>666</v>
      </c>
      <c r="K139">
        <v>2</v>
      </c>
      <c r="L139" t="s">
        <v>668</v>
      </c>
      <c r="M139">
        <v>2</v>
      </c>
      <c r="N139" t="s">
        <v>669</v>
      </c>
      <c r="O139">
        <v>1</v>
      </c>
      <c r="P139" t="s">
        <v>518</v>
      </c>
    </row>
    <row r="140" spans="2:16" ht="12.75">
      <c r="B140" t="s">
        <v>81</v>
      </c>
      <c r="C140" s="27">
        <v>164</v>
      </c>
      <c r="E140" s="27">
        <f>VLOOKUP((COUNTA(G140:V140)/2),DATA!$E$2:$G$9,2)</f>
        <v>100</v>
      </c>
      <c r="F140" s="55">
        <f t="shared" si="2"/>
        <v>0.6097560975609756</v>
      </c>
      <c r="G140">
        <v>8</v>
      </c>
      <c r="H140" t="s">
        <v>1177</v>
      </c>
      <c r="I140">
        <v>8</v>
      </c>
      <c r="J140" t="s">
        <v>1131</v>
      </c>
      <c r="K140">
        <v>8</v>
      </c>
      <c r="L140" t="s">
        <v>1145</v>
      </c>
      <c r="M140">
        <v>8</v>
      </c>
      <c r="N140" t="s">
        <v>1144</v>
      </c>
      <c r="O140">
        <v>1</v>
      </c>
      <c r="P140" t="s">
        <v>1044</v>
      </c>
    </row>
    <row r="141" spans="2:16" ht="12.75">
      <c r="B141" t="s">
        <v>82</v>
      </c>
      <c r="C141" s="27">
        <v>124</v>
      </c>
      <c r="E141" s="27">
        <f>VLOOKUP((COUNTA(G141:V141)/2),DATA!$E$2:$G$9,2)</f>
        <v>100</v>
      </c>
      <c r="F141" s="55">
        <f t="shared" si="2"/>
        <v>0.8064516129032258</v>
      </c>
      <c r="G141">
        <v>8</v>
      </c>
      <c r="H141" t="s">
        <v>1142</v>
      </c>
      <c r="I141">
        <v>8</v>
      </c>
      <c r="J141" t="s">
        <v>1143</v>
      </c>
      <c r="K141">
        <v>4</v>
      </c>
      <c r="L141" t="s">
        <v>1132</v>
      </c>
      <c r="M141">
        <v>4</v>
      </c>
      <c r="N141" t="s">
        <v>1131</v>
      </c>
      <c r="O141">
        <v>1</v>
      </c>
      <c r="P141" t="s">
        <v>488</v>
      </c>
    </row>
    <row r="142" spans="2:16" ht="12.75">
      <c r="B142" t="s">
        <v>83</v>
      </c>
      <c r="C142" s="27">
        <v>228</v>
      </c>
      <c r="E142" s="27">
        <f>VLOOKUP((COUNTA(G142:V142)/2),DATA!$E$2:$G$9,2)</f>
        <v>100</v>
      </c>
      <c r="F142" s="55">
        <f t="shared" si="2"/>
        <v>0.43859649122807015</v>
      </c>
      <c r="G142">
        <v>12</v>
      </c>
      <c r="H142" t="s">
        <v>1177</v>
      </c>
      <c r="I142">
        <v>11</v>
      </c>
      <c r="J142" t="s">
        <v>1144</v>
      </c>
      <c r="K142">
        <v>11</v>
      </c>
      <c r="L142" t="s">
        <v>1145</v>
      </c>
      <c r="M142">
        <v>10</v>
      </c>
      <c r="N142" t="s">
        <v>1134</v>
      </c>
      <c r="O142">
        <v>2</v>
      </c>
      <c r="P142" t="s">
        <v>488</v>
      </c>
    </row>
    <row r="143" spans="2:16" ht="12.75">
      <c r="B143" t="s">
        <v>84</v>
      </c>
      <c r="C143" s="27">
        <v>23</v>
      </c>
      <c r="E143" s="27">
        <f>VLOOKUP((COUNTA(G143:V143)/2),DATA!$E$2:$G$9,2)</f>
        <v>100</v>
      </c>
      <c r="F143" s="55">
        <f t="shared" si="2"/>
        <v>4.3478260869565215</v>
      </c>
      <c r="G143">
        <v>5</v>
      </c>
      <c r="H143" t="s">
        <v>643</v>
      </c>
      <c r="I143">
        <v>5</v>
      </c>
      <c r="J143" t="s">
        <v>646</v>
      </c>
      <c r="K143">
        <v>5</v>
      </c>
      <c r="L143" t="s">
        <v>1046</v>
      </c>
      <c r="M143">
        <v>1</v>
      </c>
      <c r="N143" t="s">
        <v>552</v>
      </c>
      <c r="O143">
        <v>1</v>
      </c>
      <c r="P143" t="s">
        <v>1044</v>
      </c>
    </row>
    <row r="144" spans="2:16" ht="12.75">
      <c r="B144" t="s">
        <v>85</v>
      </c>
      <c r="C144" s="27">
        <v>57</v>
      </c>
      <c r="E144" s="27">
        <f>VLOOKUP((COUNTA(G144:V144)/2),DATA!$E$2:$G$9,2)</f>
        <v>100</v>
      </c>
      <c r="F144" s="55">
        <f t="shared" si="2"/>
        <v>1.7543859649122806</v>
      </c>
      <c r="G144">
        <v>30</v>
      </c>
      <c r="H144" t="s">
        <v>644</v>
      </c>
      <c r="I144">
        <v>20</v>
      </c>
      <c r="J144" t="s">
        <v>519</v>
      </c>
      <c r="K144">
        <v>4</v>
      </c>
      <c r="L144" t="s">
        <v>1034</v>
      </c>
      <c r="M144">
        <v>2</v>
      </c>
      <c r="N144" t="s">
        <v>643</v>
      </c>
      <c r="O144">
        <v>1</v>
      </c>
      <c r="P144" t="s">
        <v>520</v>
      </c>
    </row>
    <row r="145" spans="2:16" ht="12.75">
      <c r="B145" t="s">
        <v>86</v>
      </c>
      <c r="C145" s="27">
        <v>42</v>
      </c>
      <c r="E145" s="27">
        <f>VLOOKUP((COUNTA(G145:V145)/2),DATA!$E$2:$G$9,2)</f>
        <v>100</v>
      </c>
      <c r="F145" s="55">
        <f t="shared" si="2"/>
        <v>2.380952380952381</v>
      </c>
      <c r="G145">
        <v>10</v>
      </c>
      <c r="H145" t="s">
        <v>521</v>
      </c>
      <c r="I145">
        <v>10</v>
      </c>
      <c r="J145" t="s">
        <v>522</v>
      </c>
      <c r="K145">
        <v>10</v>
      </c>
      <c r="L145" t="s">
        <v>970</v>
      </c>
      <c r="M145">
        <v>10</v>
      </c>
      <c r="N145" t="s">
        <v>978</v>
      </c>
      <c r="O145">
        <v>2</v>
      </c>
      <c r="P145" t="s">
        <v>674</v>
      </c>
    </row>
    <row r="146" spans="2:16" ht="12.75">
      <c r="B146" t="s">
        <v>87</v>
      </c>
      <c r="C146" s="27">
        <v>100</v>
      </c>
      <c r="E146" s="27">
        <f>VLOOKUP((COUNTA(G146:V146)/2),DATA!$E$2:$G$9,2)</f>
        <v>100</v>
      </c>
      <c r="F146" s="55">
        <f t="shared" si="2"/>
        <v>1</v>
      </c>
      <c r="G146">
        <v>14</v>
      </c>
      <c r="H146" t="s">
        <v>1141</v>
      </c>
      <c r="I146">
        <v>1</v>
      </c>
      <c r="J146" t="s">
        <v>513</v>
      </c>
      <c r="K146">
        <v>1</v>
      </c>
      <c r="L146" t="s">
        <v>675</v>
      </c>
      <c r="M146">
        <v>1</v>
      </c>
      <c r="N146" t="s">
        <v>523</v>
      </c>
      <c r="O146">
        <v>1</v>
      </c>
      <c r="P146" t="s">
        <v>493</v>
      </c>
    </row>
    <row r="147" spans="2:16" ht="12.75">
      <c r="B147" t="s">
        <v>88</v>
      </c>
      <c r="C147" s="27">
        <v>110</v>
      </c>
      <c r="E147" s="27">
        <f>VLOOKUP((COUNTA(G147:V147)/2),DATA!$E$2:$G$9,2)</f>
        <v>100</v>
      </c>
      <c r="F147" s="55">
        <f t="shared" si="2"/>
        <v>0.9090909090909091</v>
      </c>
      <c r="G147">
        <v>6</v>
      </c>
      <c r="H147" t="s">
        <v>1177</v>
      </c>
      <c r="I147">
        <v>4</v>
      </c>
      <c r="J147" t="s">
        <v>1144</v>
      </c>
      <c r="K147">
        <v>4</v>
      </c>
      <c r="L147" t="s">
        <v>1143</v>
      </c>
      <c r="M147">
        <v>4</v>
      </c>
      <c r="N147" t="s">
        <v>1131</v>
      </c>
      <c r="O147">
        <v>4</v>
      </c>
      <c r="P147" t="s">
        <v>1134</v>
      </c>
    </row>
    <row r="148" spans="2:18" ht="12.75">
      <c r="B148" t="s">
        <v>89</v>
      </c>
      <c r="C148" s="27">
        <v>66</v>
      </c>
      <c r="E148" s="27">
        <f>VLOOKUP((COUNTA(G148:V148)/2),DATA!$E$2:$G$9,2)</f>
        <v>250</v>
      </c>
      <c r="F148" s="55">
        <f t="shared" si="2"/>
        <v>3.787878787878788</v>
      </c>
      <c r="G148">
        <v>15</v>
      </c>
      <c r="H148" t="s">
        <v>555</v>
      </c>
      <c r="I148">
        <v>15</v>
      </c>
      <c r="J148" t="s">
        <v>556</v>
      </c>
      <c r="K148">
        <v>15</v>
      </c>
      <c r="L148" t="s">
        <v>524</v>
      </c>
      <c r="M148">
        <v>1</v>
      </c>
      <c r="N148" t="s">
        <v>525</v>
      </c>
      <c r="O148">
        <v>1</v>
      </c>
      <c r="P148" t="s">
        <v>996</v>
      </c>
      <c r="Q148">
        <v>1</v>
      </c>
      <c r="R148" t="s">
        <v>494</v>
      </c>
    </row>
    <row r="149" spans="2:18" ht="12.75">
      <c r="B149" t="s">
        <v>90</v>
      </c>
      <c r="C149" s="27">
        <v>282</v>
      </c>
      <c r="E149" s="27">
        <f>VLOOKUP((COUNTA(G149:V149)/2),DATA!$E$2:$G$9,2)</f>
        <v>250</v>
      </c>
      <c r="F149" s="55">
        <f t="shared" si="2"/>
        <v>0.8865248226950354</v>
      </c>
      <c r="G149">
        <v>2</v>
      </c>
      <c r="H149" t="s">
        <v>535</v>
      </c>
      <c r="I149">
        <v>1</v>
      </c>
      <c r="J149" t="s">
        <v>996</v>
      </c>
      <c r="K149">
        <v>1</v>
      </c>
      <c r="L149" t="s">
        <v>526</v>
      </c>
      <c r="M149">
        <v>1</v>
      </c>
      <c r="N149" t="s">
        <v>995</v>
      </c>
      <c r="O149">
        <v>1</v>
      </c>
      <c r="P149" t="s">
        <v>510</v>
      </c>
      <c r="Q149">
        <v>1</v>
      </c>
      <c r="R149" t="s">
        <v>527</v>
      </c>
    </row>
    <row r="150" spans="2:18" ht="12.75">
      <c r="B150" t="s">
        <v>91</v>
      </c>
      <c r="C150" s="27">
        <v>250</v>
      </c>
      <c r="E150" s="27">
        <f>VLOOKUP((COUNTA(G150:V150)/2),DATA!$E$2:$G$9,2)</f>
        <v>250</v>
      </c>
      <c r="F150" s="55">
        <f t="shared" si="2"/>
        <v>1</v>
      </c>
      <c r="G150">
        <v>50</v>
      </c>
      <c r="H150" t="s">
        <v>528</v>
      </c>
      <c r="I150">
        <v>5</v>
      </c>
      <c r="J150" t="s">
        <v>1139</v>
      </c>
      <c r="K150">
        <v>5</v>
      </c>
      <c r="L150" t="s">
        <v>1138</v>
      </c>
      <c r="M150">
        <v>2</v>
      </c>
      <c r="N150" t="s">
        <v>526</v>
      </c>
      <c r="O150">
        <v>2</v>
      </c>
      <c r="P150" t="s">
        <v>560</v>
      </c>
      <c r="Q150">
        <v>1</v>
      </c>
      <c r="R150" t="s">
        <v>994</v>
      </c>
    </row>
    <row r="151" spans="2:18" ht="12.75">
      <c r="B151" t="s">
        <v>92</v>
      </c>
      <c r="C151" s="27">
        <v>105</v>
      </c>
      <c r="E151" s="27">
        <f>VLOOKUP((COUNTA(G151:V151)/2),DATA!$E$2:$G$9,2)</f>
        <v>250</v>
      </c>
      <c r="F151" s="55">
        <f t="shared" si="2"/>
        <v>2.380952380952381</v>
      </c>
      <c r="G151">
        <v>30</v>
      </c>
      <c r="H151" t="s">
        <v>537</v>
      </c>
      <c r="I151">
        <v>30</v>
      </c>
      <c r="J151" t="s">
        <v>529</v>
      </c>
      <c r="K151">
        <v>10</v>
      </c>
      <c r="L151" t="s">
        <v>1028</v>
      </c>
      <c r="M151">
        <v>5</v>
      </c>
      <c r="N151" t="s">
        <v>1029</v>
      </c>
      <c r="O151">
        <v>2</v>
      </c>
      <c r="P151" t="s">
        <v>514</v>
      </c>
      <c r="Q151">
        <v>1</v>
      </c>
      <c r="R151" t="s">
        <v>513</v>
      </c>
    </row>
    <row r="152" spans="2:18" ht="12.75">
      <c r="B152" t="s">
        <v>93</v>
      </c>
      <c r="C152" s="27">
        <v>650</v>
      </c>
      <c r="E152" s="27">
        <f>VLOOKUP((COUNTA(G152:V152)/2),DATA!$E$2:$G$9,2)</f>
        <v>250</v>
      </c>
      <c r="F152" s="55">
        <f t="shared" si="2"/>
        <v>0.38461538461538464</v>
      </c>
      <c r="G152">
        <v>3</v>
      </c>
      <c r="H152" t="s">
        <v>989</v>
      </c>
      <c r="I152">
        <v>2</v>
      </c>
      <c r="J152" t="s">
        <v>1065</v>
      </c>
      <c r="K152">
        <v>2</v>
      </c>
      <c r="L152" t="s">
        <v>531</v>
      </c>
      <c r="M152">
        <v>2</v>
      </c>
      <c r="N152" t="s">
        <v>1221</v>
      </c>
      <c r="O152">
        <v>2</v>
      </c>
      <c r="P152" t="s">
        <v>526</v>
      </c>
      <c r="Q152">
        <v>1</v>
      </c>
      <c r="R152" t="s">
        <v>539</v>
      </c>
    </row>
    <row r="153" spans="2:18" ht="12.75">
      <c r="B153" t="s">
        <v>94</v>
      </c>
      <c r="C153" s="27">
        <v>172</v>
      </c>
      <c r="E153" s="27">
        <f>VLOOKUP((COUNTA(G153:V153)/2),DATA!$E$2:$G$9,2)</f>
        <v>250</v>
      </c>
      <c r="F153" s="55">
        <f t="shared" si="2"/>
        <v>1.4534883720930232</v>
      </c>
      <c r="G153">
        <v>4</v>
      </c>
      <c r="H153" t="s">
        <v>653</v>
      </c>
      <c r="I153">
        <v>4</v>
      </c>
      <c r="J153" t="s">
        <v>654</v>
      </c>
      <c r="K153">
        <v>2</v>
      </c>
      <c r="L153" t="s">
        <v>1221</v>
      </c>
      <c r="M153">
        <v>1</v>
      </c>
      <c r="N153" t="s">
        <v>494</v>
      </c>
      <c r="O153">
        <v>1</v>
      </c>
      <c r="P153" t="s">
        <v>530</v>
      </c>
      <c r="Q153">
        <v>1</v>
      </c>
      <c r="R153" t="s">
        <v>531</v>
      </c>
    </row>
    <row r="154" spans="2:18" ht="12.75">
      <c r="B154" t="s">
        <v>95</v>
      </c>
      <c r="C154" s="27">
        <v>272</v>
      </c>
      <c r="E154" s="27">
        <f>VLOOKUP((COUNTA(G154:V154)/2),DATA!$E$2:$G$9,2)</f>
        <v>250</v>
      </c>
      <c r="F154" s="55">
        <f t="shared" si="2"/>
        <v>0.9191176470588235</v>
      </c>
      <c r="G154">
        <v>20</v>
      </c>
      <c r="H154" t="s">
        <v>532</v>
      </c>
      <c r="I154">
        <v>2</v>
      </c>
      <c r="J154" t="s">
        <v>615</v>
      </c>
      <c r="K154">
        <v>2</v>
      </c>
      <c r="L154" t="s">
        <v>508</v>
      </c>
      <c r="M154">
        <v>2</v>
      </c>
      <c r="N154" t="s">
        <v>533</v>
      </c>
      <c r="O154">
        <v>1</v>
      </c>
      <c r="P154" t="s">
        <v>539</v>
      </c>
      <c r="Q154">
        <v>1</v>
      </c>
      <c r="R154" t="s">
        <v>1221</v>
      </c>
    </row>
    <row r="155" spans="2:18" ht="12.75">
      <c r="B155" t="s">
        <v>96</v>
      </c>
      <c r="C155" s="27">
        <v>250</v>
      </c>
      <c r="E155" s="27">
        <f>VLOOKUP((COUNTA(G155:V155)/2),DATA!$E$2:$G$9,2)</f>
        <v>250</v>
      </c>
      <c r="F155" s="55">
        <f t="shared" si="2"/>
        <v>1</v>
      </c>
      <c r="G155">
        <v>4</v>
      </c>
      <c r="H155" t="s">
        <v>1142</v>
      </c>
      <c r="I155">
        <v>4</v>
      </c>
      <c r="J155" t="s">
        <v>1145</v>
      </c>
      <c r="K155">
        <v>4</v>
      </c>
      <c r="L155" t="s">
        <v>493</v>
      </c>
      <c r="M155">
        <v>3</v>
      </c>
      <c r="N155" t="s">
        <v>1221</v>
      </c>
      <c r="O155">
        <v>2</v>
      </c>
      <c r="P155" t="s">
        <v>526</v>
      </c>
      <c r="Q155">
        <v>1</v>
      </c>
      <c r="R155" t="s">
        <v>514</v>
      </c>
    </row>
    <row r="156" spans="2:18" ht="12.75">
      <c r="B156" t="s">
        <v>97</v>
      </c>
      <c r="C156" s="27">
        <v>534</v>
      </c>
      <c r="E156" s="27">
        <f>VLOOKUP((COUNTA(G156:V156)/2),DATA!$E$2:$G$9,2)</f>
        <v>250</v>
      </c>
      <c r="F156" s="55">
        <f t="shared" si="2"/>
        <v>0.4681647940074906</v>
      </c>
      <c r="G156">
        <v>8</v>
      </c>
      <c r="H156" t="s">
        <v>507</v>
      </c>
      <c r="I156">
        <v>8</v>
      </c>
      <c r="J156" t="s">
        <v>535</v>
      </c>
      <c r="K156">
        <v>8</v>
      </c>
      <c r="L156" t="s">
        <v>509</v>
      </c>
      <c r="M156">
        <v>3</v>
      </c>
      <c r="N156" t="s">
        <v>1064</v>
      </c>
      <c r="O156">
        <v>2</v>
      </c>
      <c r="P156" t="s">
        <v>1063</v>
      </c>
      <c r="Q156">
        <v>1</v>
      </c>
      <c r="R156" t="s">
        <v>996</v>
      </c>
    </row>
    <row r="157" spans="2:18" ht="12.75">
      <c r="B157" t="s">
        <v>98</v>
      </c>
      <c r="C157" s="27">
        <v>157</v>
      </c>
      <c r="E157" s="27">
        <f>VLOOKUP((COUNTA(G157:V157)/2),DATA!$E$2:$G$9,2)</f>
        <v>250</v>
      </c>
      <c r="F157" s="55">
        <f t="shared" si="2"/>
        <v>1.5923566878980893</v>
      </c>
      <c r="G157">
        <v>50</v>
      </c>
      <c r="H157" t="s">
        <v>534</v>
      </c>
      <c r="I157">
        <v>10</v>
      </c>
      <c r="J157" t="s">
        <v>565</v>
      </c>
      <c r="K157">
        <v>5</v>
      </c>
      <c r="L157" t="s">
        <v>996</v>
      </c>
      <c r="M157">
        <v>1</v>
      </c>
      <c r="N157" t="s">
        <v>509</v>
      </c>
      <c r="O157">
        <v>1</v>
      </c>
      <c r="P157" t="s">
        <v>535</v>
      </c>
      <c r="Q157">
        <v>1</v>
      </c>
      <c r="R157" t="s">
        <v>511</v>
      </c>
    </row>
    <row r="158" spans="2:18" ht="12.75">
      <c r="B158" t="s">
        <v>99</v>
      </c>
      <c r="C158" s="27">
        <v>215</v>
      </c>
      <c r="E158" s="27">
        <f>VLOOKUP((COUNTA(G158:V158)/2),DATA!$E$2:$G$9,2)</f>
        <v>250</v>
      </c>
      <c r="F158" s="55">
        <f t="shared" si="2"/>
        <v>1.1627906976744187</v>
      </c>
      <c r="G158">
        <v>50</v>
      </c>
      <c r="H158" t="s">
        <v>534</v>
      </c>
      <c r="I158">
        <v>8</v>
      </c>
      <c r="J158" t="s">
        <v>1138</v>
      </c>
      <c r="K158">
        <v>1</v>
      </c>
      <c r="L158" t="s">
        <v>494</v>
      </c>
      <c r="M158">
        <v>1</v>
      </c>
      <c r="N158" t="s">
        <v>996</v>
      </c>
      <c r="O158">
        <v>1</v>
      </c>
      <c r="P158" t="s">
        <v>536</v>
      </c>
      <c r="Q158">
        <v>1</v>
      </c>
      <c r="R158" t="s">
        <v>527</v>
      </c>
    </row>
    <row r="159" spans="2:18" ht="12.75">
      <c r="B159" t="s">
        <v>100</v>
      </c>
      <c r="C159" s="27">
        <v>86</v>
      </c>
      <c r="E159" s="27">
        <f>VLOOKUP((COUNTA(G159:V159)/2),DATA!$E$2:$G$9,2)</f>
        <v>250</v>
      </c>
      <c r="F159" s="55">
        <f t="shared" si="2"/>
        <v>2.9069767441860463</v>
      </c>
      <c r="G159">
        <v>25</v>
      </c>
      <c r="H159" t="s">
        <v>537</v>
      </c>
      <c r="I159">
        <v>20</v>
      </c>
      <c r="J159" t="s">
        <v>529</v>
      </c>
      <c r="K159">
        <v>2</v>
      </c>
      <c r="L159" t="s">
        <v>514</v>
      </c>
      <c r="M159">
        <v>1</v>
      </c>
      <c r="N159" t="s">
        <v>675</v>
      </c>
      <c r="O159">
        <v>1</v>
      </c>
      <c r="P159" t="s">
        <v>513</v>
      </c>
      <c r="Q159">
        <v>1</v>
      </c>
      <c r="R159" t="s">
        <v>538</v>
      </c>
    </row>
    <row r="160" spans="2:18" ht="12.75">
      <c r="B160" t="s">
        <v>101</v>
      </c>
      <c r="C160" s="27">
        <v>328</v>
      </c>
      <c r="E160" s="27">
        <f>VLOOKUP((COUNTA(G160:V160)/2),DATA!$E$2:$G$9,2)</f>
        <v>250</v>
      </c>
      <c r="F160" s="55">
        <f t="shared" si="2"/>
        <v>0.7621951219512195</v>
      </c>
      <c r="G160">
        <v>20</v>
      </c>
      <c r="H160" t="s">
        <v>1146</v>
      </c>
      <c r="I160">
        <v>20</v>
      </c>
      <c r="J160" t="s">
        <v>493</v>
      </c>
      <c r="K160">
        <v>10</v>
      </c>
      <c r="L160" t="s">
        <v>1178</v>
      </c>
      <c r="M160">
        <v>10</v>
      </c>
      <c r="N160" s="12" t="s">
        <v>1179</v>
      </c>
      <c r="O160">
        <v>2</v>
      </c>
      <c r="P160" t="s">
        <v>552</v>
      </c>
      <c r="Q160">
        <v>2</v>
      </c>
      <c r="R160" t="s">
        <v>514</v>
      </c>
    </row>
    <row r="161" spans="2:18" ht="12.75">
      <c r="B161" t="s">
        <v>102</v>
      </c>
      <c r="C161" s="27">
        <v>65</v>
      </c>
      <c r="E161" s="27">
        <f>VLOOKUP((COUNTA(G161:S161)/2),DATA!$E$2:$G$9,2)</f>
        <v>250</v>
      </c>
      <c r="F161" s="55">
        <f t="shared" si="2"/>
        <v>3.8461538461538463</v>
      </c>
      <c r="G161">
        <v>3</v>
      </c>
      <c r="H161" t="s">
        <v>493</v>
      </c>
      <c r="I161">
        <v>2</v>
      </c>
      <c r="J161" t="s">
        <v>1146</v>
      </c>
      <c r="K161">
        <v>1</v>
      </c>
      <c r="L161" t="s">
        <v>513</v>
      </c>
      <c r="M161">
        <v>1</v>
      </c>
      <c r="N161" t="s">
        <v>514</v>
      </c>
      <c r="O161">
        <v>1</v>
      </c>
      <c r="P161" t="s">
        <v>531</v>
      </c>
      <c r="Q161">
        <v>1</v>
      </c>
      <c r="R161" t="s">
        <v>539</v>
      </c>
    </row>
    <row r="162" spans="2:18" ht="12.75">
      <c r="B162" t="s">
        <v>1259</v>
      </c>
      <c r="C162" s="27">
        <v>196</v>
      </c>
      <c r="E162" s="27">
        <f>VLOOKUP((COUNTA(G162:V162)/2),DATA!$E$2:$G$9,2)</f>
        <v>250</v>
      </c>
      <c r="F162" s="55">
        <f t="shared" si="2"/>
        <v>1.2755102040816326</v>
      </c>
      <c r="G162">
        <v>10</v>
      </c>
      <c r="H162" t="s">
        <v>616</v>
      </c>
      <c r="I162">
        <v>10</v>
      </c>
      <c r="J162" t="s">
        <v>493</v>
      </c>
      <c r="K162">
        <v>10</v>
      </c>
      <c r="L162" s="29" t="s">
        <v>1137</v>
      </c>
      <c r="M162">
        <v>8</v>
      </c>
      <c r="N162" t="s">
        <v>1145</v>
      </c>
      <c r="O162">
        <v>1</v>
      </c>
      <c r="P162" s="21" t="s">
        <v>1190</v>
      </c>
      <c r="Q162">
        <v>1</v>
      </c>
      <c r="R162" t="s">
        <v>1260</v>
      </c>
    </row>
    <row r="163" spans="2:18" ht="12.75">
      <c r="B163" t="s">
        <v>103</v>
      </c>
      <c r="C163" s="27">
        <v>142</v>
      </c>
      <c r="E163" s="27">
        <f>VLOOKUP((COUNTA(G163:V163)/2),DATA!$E$2:$G$9,2)</f>
        <v>250</v>
      </c>
      <c r="F163" s="55">
        <f t="shared" si="2"/>
        <v>1.7605633802816902</v>
      </c>
      <c r="G163">
        <v>20</v>
      </c>
      <c r="H163" t="s">
        <v>493</v>
      </c>
      <c r="I163">
        <v>5</v>
      </c>
      <c r="J163" t="s">
        <v>907</v>
      </c>
      <c r="K163">
        <v>2</v>
      </c>
      <c r="L163" t="s">
        <v>677</v>
      </c>
      <c r="M163">
        <v>1</v>
      </c>
      <c r="N163" t="s">
        <v>676</v>
      </c>
      <c r="O163">
        <v>1</v>
      </c>
      <c r="P163" t="s">
        <v>540</v>
      </c>
      <c r="Q163">
        <v>1</v>
      </c>
      <c r="R163" t="s">
        <v>541</v>
      </c>
    </row>
    <row r="164" spans="2:18" ht="12.75">
      <c r="B164" t="s">
        <v>104</v>
      </c>
      <c r="C164" s="27">
        <v>162</v>
      </c>
      <c r="E164" s="27">
        <f>VLOOKUP((COUNTA(G164:V164)/2),DATA!$E$2:$G$9,2)</f>
        <v>250</v>
      </c>
      <c r="F164" s="55">
        <f t="shared" si="2"/>
        <v>1.5432098765432098</v>
      </c>
      <c r="G164">
        <v>8</v>
      </c>
      <c r="H164" t="s">
        <v>1146</v>
      </c>
      <c r="I164">
        <v>8</v>
      </c>
      <c r="J164" t="s">
        <v>493</v>
      </c>
      <c r="K164">
        <v>8</v>
      </c>
      <c r="L164" t="s">
        <v>542</v>
      </c>
      <c r="M164">
        <v>8</v>
      </c>
      <c r="N164" t="s">
        <v>1145</v>
      </c>
      <c r="O164">
        <v>1</v>
      </c>
      <c r="P164" t="s">
        <v>543</v>
      </c>
      <c r="Q164">
        <v>1</v>
      </c>
      <c r="R164" t="s">
        <v>544</v>
      </c>
    </row>
    <row r="165" spans="2:18" ht="12.75">
      <c r="B165" t="s">
        <v>105</v>
      </c>
      <c r="C165" s="27">
        <v>55</v>
      </c>
      <c r="E165" s="27">
        <f>VLOOKUP((COUNTA(G165:V165)/2),DATA!$E$2:$G$9,2)</f>
        <v>250</v>
      </c>
      <c r="F165" s="55">
        <f t="shared" si="2"/>
        <v>4.545454545454546</v>
      </c>
      <c r="G165">
        <v>8</v>
      </c>
      <c r="H165" t="s">
        <v>1136</v>
      </c>
      <c r="I165">
        <v>6</v>
      </c>
      <c r="J165" t="s">
        <v>504</v>
      </c>
      <c r="K165">
        <v>4</v>
      </c>
      <c r="L165" t="s">
        <v>637</v>
      </c>
      <c r="M165">
        <v>2</v>
      </c>
      <c r="N165" t="s">
        <v>678</v>
      </c>
      <c r="O165">
        <v>2</v>
      </c>
      <c r="P165" t="s">
        <v>1031</v>
      </c>
      <c r="Q165">
        <v>1</v>
      </c>
      <c r="R165" t="s">
        <v>545</v>
      </c>
    </row>
    <row r="166" spans="2:18" ht="12.75">
      <c r="B166" t="s">
        <v>106</v>
      </c>
      <c r="C166" s="27">
        <v>205</v>
      </c>
      <c r="E166" s="27">
        <f>VLOOKUP((COUNTA(G166:V166)/2),DATA!$E$2:$G$9,2)</f>
        <v>250</v>
      </c>
      <c r="F166" s="55">
        <f t="shared" si="2"/>
        <v>1.2195121951219512</v>
      </c>
      <c r="G166">
        <v>10</v>
      </c>
      <c r="H166" t="s">
        <v>552</v>
      </c>
      <c r="I166">
        <v>10</v>
      </c>
      <c r="J166" s="12" t="s">
        <v>1179</v>
      </c>
      <c r="K166">
        <v>10</v>
      </c>
      <c r="L166" t="s">
        <v>933</v>
      </c>
      <c r="M166">
        <v>3</v>
      </c>
      <c r="N166" t="s">
        <v>514</v>
      </c>
      <c r="O166">
        <v>3</v>
      </c>
      <c r="P166" t="s">
        <v>531</v>
      </c>
      <c r="Q166">
        <v>1</v>
      </c>
      <c r="R166" t="s">
        <v>937</v>
      </c>
    </row>
    <row r="167" spans="2:18" ht="12.75">
      <c r="B167" t="s">
        <v>107</v>
      </c>
      <c r="C167" s="27">
        <v>100</v>
      </c>
      <c r="E167" s="27">
        <f>VLOOKUP((COUNTA(G167:V167)/2),DATA!$E$2:$G$9,2)</f>
        <v>250</v>
      </c>
      <c r="F167" s="55">
        <f t="shared" si="2"/>
        <v>2.5</v>
      </c>
      <c r="G167">
        <v>20</v>
      </c>
      <c r="H167" t="s">
        <v>4</v>
      </c>
      <c r="I167">
        <v>20</v>
      </c>
      <c r="J167" t="s">
        <v>620</v>
      </c>
      <c r="K167">
        <v>15</v>
      </c>
      <c r="L167" t="s">
        <v>622</v>
      </c>
      <c r="M167">
        <v>5</v>
      </c>
      <c r="N167" t="s">
        <v>619</v>
      </c>
      <c r="O167">
        <v>2</v>
      </c>
      <c r="P167" t="s">
        <v>539</v>
      </c>
      <c r="Q167">
        <v>2</v>
      </c>
      <c r="R167" t="s">
        <v>675</v>
      </c>
    </row>
    <row r="168" spans="2:18" ht="12.75">
      <c r="B168" t="s">
        <v>108</v>
      </c>
      <c r="C168" s="27">
        <v>185</v>
      </c>
      <c r="E168" s="27">
        <f>VLOOKUP((COUNTA(G168:V168)/2),DATA!$E$2:$G$9,2)</f>
        <v>250</v>
      </c>
      <c r="F168" s="55">
        <f t="shared" si="2"/>
        <v>1.3513513513513513</v>
      </c>
      <c r="G168">
        <v>10</v>
      </c>
      <c r="H168" t="s">
        <v>1131</v>
      </c>
      <c r="I168">
        <v>10</v>
      </c>
      <c r="J168" t="s">
        <v>1161</v>
      </c>
      <c r="K168">
        <v>8</v>
      </c>
      <c r="L168" t="s">
        <v>1178</v>
      </c>
      <c r="M168">
        <v>4</v>
      </c>
      <c r="N168" t="s">
        <v>1177</v>
      </c>
      <c r="O168">
        <v>3</v>
      </c>
      <c r="P168" t="s">
        <v>1179</v>
      </c>
      <c r="Q168">
        <v>1</v>
      </c>
      <c r="R168" t="s">
        <v>531</v>
      </c>
    </row>
    <row r="169" spans="2:20" ht="12.75">
      <c r="B169" t="s">
        <v>109</v>
      </c>
      <c r="C169" s="27">
        <v>805</v>
      </c>
      <c r="E169" s="27">
        <f>VLOOKUP((COUNTA(G169:V169)/2),DATA!$E$2:$G$9,2)</f>
        <v>500</v>
      </c>
      <c r="F169" s="55">
        <f t="shared" si="2"/>
        <v>0.6211180124223602</v>
      </c>
      <c r="G169">
        <v>50</v>
      </c>
      <c r="H169" t="s">
        <v>546</v>
      </c>
      <c r="I169">
        <v>10</v>
      </c>
      <c r="J169" t="s">
        <v>995</v>
      </c>
      <c r="K169">
        <v>8</v>
      </c>
      <c r="L169" t="s">
        <v>1139</v>
      </c>
      <c r="M169">
        <v>6</v>
      </c>
      <c r="N169" t="s">
        <v>494</v>
      </c>
      <c r="O169">
        <v>5</v>
      </c>
      <c r="P169" t="s">
        <v>1179</v>
      </c>
      <c r="Q169">
        <v>5</v>
      </c>
      <c r="R169" t="s">
        <v>1063</v>
      </c>
      <c r="S169">
        <v>3</v>
      </c>
      <c r="T169" t="s">
        <v>996</v>
      </c>
    </row>
    <row r="170" spans="2:20" ht="12.75">
      <c r="B170" t="s">
        <v>110</v>
      </c>
      <c r="C170" s="27">
        <v>1520</v>
      </c>
      <c r="E170" s="27">
        <f>VLOOKUP((COUNTA(G170:V170)/2),DATA!$E$2:$G$9,2)</f>
        <v>500</v>
      </c>
      <c r="F170" s="55">
        <f t="shared" si="2"/>
        <v>0.32894736842105265</v>
      </c>
      <c r="G170">
        <v>20</v>
      </c>
      <c r="H170" t="s">
        <v>679</v>
      </c>
      <c r="I170">
        <v>12</v>
      </c>
      <c r="J170" t="s">
        <v>526</v>
      </c>
      <c r="K170">
        <v>6</v>
      </c>
      <c r="L170" t="s">
        <v>548</v>
      </c>
      <c r="M170">
        <v>3</v>
      </c>
      <c r="N170" t="s">
        <v>1221</v>
      </c>
      <c r="O170">
        <v>2</v>
      </c>
      <c r="P170" t="s">
        <v>514</v>
      </c>
      <c r="Q170">
        <v>2</v>
      </c>
      <c r="R170" t="s">
        <v>508</v>
      </c>
      <c r="S170">
        <v>2</v>
      </c>
      <c r="T170" t="s">
        <v>513</v>
      </c>
    </row>
    <row r="171" spans="2:20" ht="12.75">
      <c r="B171" t="s">
        <v>111</v>
      </c>
      <c r="C171" s="27">
        <v>554</v>
      </c>
      <c r="E171" s="27">
        <f>VLOOKUP((COUNTA(G171:V171)/2),DATA!$E$2:$G$9,2)</f>
        <v>500</v>
      </c>
      <c r="F171" s="55">
        <f t="shared" si="2"/>
        <v>0.9025270758122743</v>
      </c>
      <c r="G171">
        <v>5</v>
      </c>
      <c r="H171" t="s">
        <v>494</v>
      </c>
      <c r="I171">
        <v>4</v>
      </c>
      <c r="J171" t="s">
        <v>514</v>
      </c>
      <c r="K171">
        <v>4</v>
      </c>
      <c r="L171" t="s">
        <v>541</v>
      </c>
      <c r="M171">
        <v>4</v>
      </c>
      <c r="N171" t="s">
        <v>547</v>
      </c>
      <c r="O171">
        <v>3</v>
      </c>
      <c r="P171" t="s">
        <v>508</v>
      </c>
      <c r="Q171">
        <v>3</v>
      </c>
      <c r="R171" t="s">
        <v>548</v>
      </c>
      <c r="S171">
        <v>2</v>
      </c>
      <c r="T171" t="s">
        <v>675</v>
      </c>
    </row>
    <row r="172" spans="2:20" ht="12.75">
      <c r="B172" t="s">
        <v>112</v>
      </c>
      <c r="C172" s="27">
        <v>1341</v>
      </c>
      <c r="E172" s="27">
        <f>VLOOKUP((COUNTA(G172:V172)/2),DATA!$E$2:$G$9,2)</f>
        <v>500</v>
      </c>
      <c r="F172" s="55">
        <f t="shared" si="2"/>
        <v>0.37285607755406414</v>
      </c>
      <c r="G172">
        <v>20</v>
      </c>
      <c r="H172" t="s">
        <v>677</v>
      </c>
      <c r="I172">
        <v>5</v>
      </c>
      <c r="J172" t="s">
        <v>526</v>
      </c>
      <c r="K172">
        <v>5</v>
      </c>
      <c r="L172" t="s">
        <v>548</v>
      </c>
      <c r="M172">
        <v>5</v>
      </c>
      <c r="N172" t="s">
        <v>530</v>
      </c>
      <c r="O172">
        <v>2</v>
      </c>
      <c r="P172" t="s">
        <v>539</v>
      </c>
      <c r="Q172">
        <v>2</v>
      </c>
      <c r="R172" t="s">
        <v>675</v>
      </c>
      <c r="S172">
        <v>1</v>
      </c>
      <c r="T172" t="s">
        <v>676</v>
      </c>
    </row>
    <row r="173" spans="2:20" ht="12.75">
      <c r="B173" t="s">
        <v>113</v>
      </c>
      <c r="C173" s="27">
        <v>2280</v>
      </c>
      <c r="E173" s="27">
        <f>VLOOKUP((COUNTA(G173:V173)/2),DATA!$E$2:$G$9,2)</f>
        <v>500</v>
      </c>
      <c r="F173" s="55">
        <f aca="true" t="shared" si="3" ref="F173:F185">E173/C173</f>
        <v>0.21929824561403508</v>
      </c>
      <c r="G173">
        <v>10</v>
      </c>
      <c r="H173" t="s">
        <v>548</v>
      </c>
      <c r="I173">
        <v>10</v>
      </c>
      <c r="J173" t="s">
        <v>508</v>
      </c>
      <c r="K173">
        <v>10</v>
      </c>
      <c r="L173" t="s">
        <v>530</v>
      </c>
      <c r="M173">
        <v>2</v>
      </c>
      <c r="N173" t="s">
        <v>514</v>
      </c>
      <c r="O173">
        <v>2</v>
      </c>
      <c r="P173" t="s">
        <v>531</v>
      </c>
      <c r="Q173">
        <v>2</v>
      </c>
      <c r="R173" t="s">
        <v>539</v>
      </c>
      <c r="S173">
        <v>2</v>
      </c>
      <c r="T173" t="s">
        <v>675</v>
      </c>
    </row>
    <row r="174" spans="2:20" ht="12.75">
      <c r="B174" t="s">
        <v>114</v>
      </c>
      <c r="C174" s="27">
        <v>232</v>
      </c>
      <c r="E174" s="27">
        <f>VLOOKUP((COUNTA(G174:V174)/2),DATA!$E$2:$G$9,2)</f>
        <v>500</v>
      </c>
      <c r="F174" s="55">
        <f t="shared" si="3"/>
        <v>2.1551724137931036</v>
      </c>
      <c r="G174">
        <v>1</v>
      </c>
      <c r="H174" t="s">
        <v>549</v>
      </c>
      <c r="I174">
        <v>1</v>
      </c>
      <c r="J174" t="s">
        <v>510</v>
      </c>
      <c r="K174">
        <v>1</v>
      </c>
      <c r="L174" t="s">
        <v>994</v>
      </c>
      <c r="M174">
        <v>1</v>
      </c>
      <c r="N174" t="s">
        <v>550</v>
      </c>
      <c r="O174">
        <v>1</v>
      </c>
      <c r="P174" t="s">
        <v>996</v>
      </c>
      <c r="Q174">
        <v>1</v>
      </c>
      <c r="R174" t="s">
        <v>995</v>
      </c>
      <c r="S174">
        <v>1</v>
      </c>
      <c r="T174" t="s">
        <v>527</v>
      </c>
    </row>
    <row r="175" spans="2:20" ht="12.75">
      <c r="B175" t="s">
        <v>115</v>
      </c>
      <c r="C175" s="27">
        <v>481</v>
      </c>
      <c r="E175" s="27">
        <f>VLOOKUP((COUNTA(G175:V175)/2),DATA!$E$2:$G$9,2)</f>
        <v>500</v>
      </c>
      <c r="F175" s="55">
        <f t="shared" si="3"/>
        <v>1.0395010395010396</v>
      </c>
      <c r="G175">
        <v>50</v>
      </c>
      <c r="H175" t="s">
        <v>528</v>
      </c>
      <c r="I175">
        <v>10</v>
      </c>
      <c r="J175" t="s">
        <v>1139</v>
      </c>
      <c r="K175">
        <v>4</v>
      </c>
      <c r="L175" t="s">
        <v>494</v>
      </c>
      <c r="M175">
        <v>3</v>
      </c>
      <c r="N175" t="s">
        <v>513</v>
      </c>
      <c r="O175">
        <v>3</v>
      </c>
      <c r="P175" t="s">
        <v>1063</v>
      </c>
      <c r="Q175">
        <v>1</v>
      </c>
      <c r="R175" t="s">
        <v>996</v>
      </c>
      <c r="S175">
        <v>1</v>
      </c>
      <c r="T175" t="s">
        <v>647</v>
      </c>
    </row>
    <row r="176" spans="2:20" ht="12.75">
      <c r="B176" t="s">
        <v>116</v>
      </c>
      <c r="C176" s="27">
        <v>1672</v>
      </c>
      <c r="E176" s="27">
        <f>VLOOKUP((COUNTA(G176:V176)/2),DATA!$E$2:$G$9,2)</f>
        <v>500</v>
      </c>
      <c r="F176" s="55">
        <f t="shared" si="3"/>
        <v>0.29904306220095694</v>
      </c>
      <c r="G176">
        <v>50</v>
      </c>
      <c r="H176" t="s">
        <v>546</v>
      </c>
      <c r="I176">
        <v>10</v>
      </c>
      <c r="J176" t="s">
        <v>1139</v>
      </c>
      <c r="K176">
        <v>10</v>
      </c>
      <c r="L176" t="s">
        <v>1063</v>
      </c>
      <c r="M176">
        <v>5</v>
      </c>
      <c r="N176" t="s">
        <v>1064</v>
      </c>
      <c r="O176">
        <v>4</v>
      </c>
      <c r="P176" t="s">
        <v>996</v>
      </c>
      <c r="Q176">
        <v>3</v>
      </c>
      <c r="R176" t="s">
        <v>675</v>
      </c>
      <c r="S176">
        <v>2</v>
      </c>
      <c r="T176" t="s">
        <v>648</v>
      </c>
    </row>
    <row r="177" spans="2:20" ht="12.75">
      <c r="B177" t="s">
        <v>117</v>
      </c>
      <c r="C177" s="27">
        <v>383</v>
      </c>
      <c r="E177" s="27">
        <f>VLOOKUP((COUNTA(G177:V177)/2),DATA!$E$2:$G$9,2)</f>
        <v>500</v>
      </c>
      <c r="F177" s="55">
        <f t="shared" si="3"/>
        <v>1.3054830287206267</v>
      </c>
      <c r="G177">
        <v>60</v>
      </c>
      <c r="H177" t="s">
        <v>493</v>
      </c>
      <c r="I177">
        <v>6</v>
      </c>
      <c r="J177" t="s">
        <v>551</v>
      </c>
      <c r="K177">
        <v>3</v>
      </c>
      <c r="L177" t="s">
        <v>531</v>
      </c>
      <c r="M177">
        <v>2</v>
      </c>
      <c r="N177" t="s">
        <v>514</v>
      </c>
      <c r="O177">
        <v>1</v>
      </c>
      <c r="P177" t="s">
        <v>680</v>
      </c>
      <c r="Q177">
        <v>1</v>
      </c>
      <c r="R177" t="s">
        <v>675</v>
      </c>
      <c r="S177">
        <v>1</v>
      </c>
      <c r="T177" t="s">
        <v>513</v>
      </c>
    </row>
    <row r="178" spans="2:20" ht="12.75">
      <c r="B178" t="s">
        <v>118</v>
      </c>
      <c r="C178" s="27">
        <v>576</v>
      </c>
      <c r="E178" s="27">
        <f>VLOOKUP((COUNTA(G178:V178)/2),DATA!$E$2:$G$9,2)</f>
        <v>500</v>
      </c>
      <c r="F178" s="55">
        <f t="shared" si="3"/>
        <v>0.8680555555555556</v>
      </c>
      <c r="G178">
        <v>30</v>
      </c>
      <c r="H178" t="s">
        <v>493</v>
      </c>
      <c r="I178">
        <v>30</v>
      </c>
      <c r="J178" t="s">
        <v>1144</v>
      </c>
      <c r="K178">
        <v>30</v>
      </c>
      <c r="L178" t="s">
        <v>1146</v>
      </c>
      <c r="M178">
        <v>10</v>
      </c>
      <c r="N178" t="s">
        <v>1137</v>
      </c>
      <c r="O178">
        <v>4</v>
      </c>
      <c r="P178" t="s">
        <v>552</v>
      </c>
      <c r="Q178">
        <v>3</v>
      </c>
      <c r="R178" t="s">
        <v>514</v>
      </c>
      <c r="S178">
        <v>3</v>
      </c>
      <c r="T178" t="s">
        <v>531</v>
      </c>
    </row>
    <row r="179" spans="2:20" ht="12.75">
      <c r="B179" t="s">
        <v>119</v>
      </c>
      <c r="C179" s="27">
        <v>290</v>
      </c>
      <c r="E179" s="27">
        <f>VLOOKUP((COUNTA(G179:V179)/2),DATA!$E$2:$G$9,2)</f>
        <v>500</v>
      </c>
      <c r="F179" s="55">
        <f t="shared" si="3"/>
        <v>1.7241379310344827</v>
      </c>
      <c r="G179">
        <v>30</v>
      </c>
      <c r="H179" t="s">
        <v>663</v>
      </c>
      <c r="I179">
        <v>30</v>
      </c>
      <c r="J179" t="s">
        <v>664</v>
      </c>
      <c r="K179">
        <v>30</v>
      </c>
      <c r="L179" t="s">
        <v>545</v>
      </c>
      <c r="M179">
        <v>30</v>
      </c>
      <c r="N179" t="s">
        <v>665</v>
      </c>
      <c r="O179">
        <v>10</v>
      </c>
      <c r="P179" t="s">
        <v>493</v>
      </c>
      <c r="Q179">
        <v>6</v>
      </c>
      <c r="R179" t="s">
        <v>514</v>
      </c>
      <c r="S179">
        <v>6</v>
      </c>
      <c r="T179" t="s">
        <v>531</v>
      </c>
    </row>
    <row r="180" spans="2:20" ht="12.75">
      <c r="B180" t="s">
        <v>120</v>
      </c>
      <c r="C180" s="27">
        <v>275</v>
      </c>
      <c r="E180" s="27">
        <f>VLOOKUP((COUNTA(G180:V180)/2),DATA!$E$2:$G$9,2)</f>
        <v>500</v>
      </c>
      <c r="F180" s="55">
        <f t="shared" si="3"/>
        <v>1.8181818181818181</v>
      </c>
      <c r="G180">
        <v>10</v>
      </c>
      <c r="H180" t="s">
        <v>493</v>
      </c>
      <c r="I180">
        <v>10</v>
      </c>
      <c r="J180" t="s">
        <v>933</v>
      </c>
      <c r="K180">
        <v>10</v>
      </c>
      <c r="L180" t="s">
        <v>1135</v>
      </c>
      <c r="M180">
        <v>10</v>
      </c>
      <c r="N180" t="s">
        <v>1179</v>
      </c>
      <c r="O180">
        <v>10</v>
      </c>
      <c r="P180" t="s">
        <v>1178</v>
      </c>
      <c r="Q180">
        <v>2</v>
      </c>
      <c r="R180" t="s">
        <v>539</v>
      </c>
      <c r="S180">
        <v>1</v>
      </c>
      <c r="T180" t="s">
        <v>553</v>
      </c>
    </row>
    <row r="181" spans="2:20" ht="12.75">
      <c r="B181" t="s">
        <v>121</v>
      </c>
      <c r="C181" s="27">
        <v>310</v>
      </c>
      <c r="E181" s="27">
        <f>VLOOKUP((COUNTA(G181:V181)/2),DATA!$E$2:$G$9,2)</f>
        <v>500</v>
      </c>
      <c r="F181" s="55">
        <f t="shared" si="3"/>
        <v>1.6129032258064515</v>
      </c>
      <c r="G181">
        <v>5</v>
      </c>
      <c r="H181" t="s">
        <v>615</v>
      </c>
      <c r="I181">
        <v>4</v>
      </c>
      <c r="J181" t="s">
        <v>514</v>
      </c>
      <c r="K181">
        <v>2</v>
      </c>
      <c r="L181" t="s">
        <v>539</v>
      </c>
      <c r="M181">
        <v>1</v>
      </c>
      <c r="N181" t="s">
        <v>526</v>
      </c>
      <c r="O181">
        <v>1</v>
      </c>
      <c r="P181" t="s">
        <v>530</v>
      </c>
      <c r="Q181">
        <v>1</v>
      </c>
      <c r="R181" t="s">
        <v>548</v>
      </c>
      <c r="S181">
        <v>1</v>
      </c>
      <c r="T181" t="s">
        <v>554</v>
      </c>
    </row>
    <row r="182" spans="2:16" ht="12.75">
      <c r="B182" t="s">
        <v>61</v>
      </c>
      <c r="C182" s="27">
        <v>106</v>
      </c>
      <c r="E182" s="27">
        <f>VLOOKUP((COUNTA(G182:V182)/2),DATA!$E$2:$G$9,2)</f>
        <v>100</v>
      </c>
      <c r="F182" s="55">
        <f t="shared" si="3"/>
        <v>0.9433962264150944</v>
      </c>
      <c r="G182">
        <v>5</v>
      </c>
      <c r="H182" t="s">
        <v>506</v>
      </c>
      <c r="I182">
        <v>5</v>
      </c>
      <c r="J182" t="s">
        <v>511</v>
      </c>
      <c r="K182">
        <v>3</v>
      </c>
      <c r="L182" t="s">
        <v>1138</v>
      </c>
      <c r="M182">
        <v>1</v>
      </c>
      <c r="N182" t="s">
        <v>507</v>
      </c>
      <c r="O182">
        <v>1</v>
      </c>
      <c r="P182" t="s">
        <v>948</v>
      </c>
    </row>
    <row r="183" spans="2:18" ht="12.75">
      <c r="B183" t="s">
        <v>89</v>
      </c>
      <c r="C183" s="27">
        <v>66</v>
      </c>
      <c r="E183" s="27">
        <f>VLOOKUP((COUNTA(G183:V183)/2),DATA!$E$2:$G$9,2)</f>
        <v>250</v>
      </c>
      <c r="F183" s="55">
        <f t="shared" si="3"/>
        <v>3.787878787878788</v>
      </c>
      <c r="G183">
        <v>15</v>
      </c>
      <c r="H183" t="s">
        <v>555</v>
      </c>
      <c r="I183">
        <v>15</v>
      </c>
      <c r="J183" t="s">
        <v>556</v>
      </c>
      <c r="K183">
        <v>15</v>
      </c>
      <c r="L183" t="s">
        <v>1040</v>
      </c>
      <c r="M183">
        <v>1</v>
      </c>
      <c r="N183" t="s">
        <v>525</v>
      </c>
      <c r="O183">
        <v>1</v>
      </c>
      <c r="P183" t="s">
        <v>996</v>
      </c>
      <c r="Q183">
        <v>1</v>
      </c>
      <c r="R183" t="s">
        <v>560</v>
      </c>
    </row>
    <row r="184" spans="2:22" ht="12.75">
      <c r="B184" t="s">
        <v>1257</v>
      </c>
      <c r="C184" s="27">
        <v>721</v>
      </c>
      <c r="E184" s="27">
        <f>VLOOKUP((COUNTA(G184:V184)/2),DATA!$E$2:$G$9,2)</f>
        <v>1000</v>
      </c>
      <c r="F184" s="55">
        <f t="shared" si="3"/>
        <v>1.3869625520110958</v>
      </c>
      <c r="G184">
        <v>5</v>
      </c>
      <c r="H184" t="s">
        <v>996</v>
      </c>
      <c r="I184">
        <v>5</v>
      </c>
      <c r="J184" t="s">
        <v>994</v>
      </c>
      <c r="K184">
        <v>5</v>
      </c>
      <c r="L184" t="s">
        <v>995</v>
      </c>
      <c r="M184">
        <v>2</v>
      </c>
      <c r="N184" t="s">
        <v>510</v>
      </c>
      <c r="O184">
        <v>2</v>
      </c>
      <c r="P184" t="s">
        <v>530</v>
      </c>
      <c r="Q184">
        <v>2</v>
      </c>
      <c r="R184" t="s">
        <v>1063</v>
      </c>
      <c r="S184">
        <v>2</v>
      </c>
      <c r="T184" t="s">
        <v>993</v>
      </c>
      <c r="U184">
        <v>1</v>
      </c>
      <c r="V184" t="s">
        <v>563</v>
      </c>
    </row>
    <row r="185" spans="2:22" ht="12.75">
      <c r="B185" t="s">
        <v>1258</v>
      </c>
      <c r="C185" s="27">
        <v>1883</v>
      </c>
      <c r="E185" s="27">
        <f>VLOOKUP((COUNTA(G185:V185)/2),DATA!$E$2:$G$9,2)</f>
        <v>1000</v>
      </c>
      <c r="F185" s="55">
        <f t="shared" si="3"/>
        <v>0.5310674455655868</v>
      </c>
      <c r="G185">
        <v>70</v>
      </c>
      <c r="H185" t="s">
        <v>945</v>
      </c>
      <c r="I185">
        <v>10</v>
      </c>
      <c r="J185" t="s">
        <v>566</v>
      </c>
      <c r="K185">
        <v>10</v>
      </c>
      <c r="L185" t="s">
        <v>567</v>
      </c>
      <c r="M185">
        <v>10</v>
      </c>
      <c r="N185" t="s">
        <v>568</v>
      </c>
      <c r="O185">
        <v>5</v>
      </c>
      <c r="P185" t="s">
        <v>996</v>
      </c>
      <c r="Q185">
        <v>2</v>
      </c>
      <c r="R185" t="s">
        <v>675</v>
      </c>
      <c r="S185">
        <v>2</v>
      </c>
      <c r="T185" t="s">
        <v>682</v>
      </c>
      <c r="U185">
        <v>1</v>
      </c>
      <c r="V185" t="s">
        <v>569</v>
      </c>
    </row>
    <row r="186" ht="13.5" thickBot="1"/>
    <row r="187" spans="2:16" ht="13.5" thickBot="1">
      <c r="B187" s="126" t="s">
        <v>1224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8"/>
    </row>
    <row r="188" spans="2:10" ht="12.75">
      <c r="B188" t="s">
        <v>764</v>
      </c>
      <c r="C188" s="27">
        <v>110</v>
      </c>
      <c r="D188"/>
      <c r="E188" s="27">
        <f>VLOOKUP((COUNTA(G188:V188)/2),DATA!$E$2:$G$9,2)</f>
        <v>10</v>
      </c>
      <c r="G188">
        <v>100</v>
      </c>
      <c r="H188" t="s">
        <v>1228</v>
      </c>
      <c r="I188">
        <v>1</v>
      </c>
      <c r="J188" t="s">
        <v>765</v>
      </c>
    </row>
    <row r="189" spans="2:10" ht="12.75">
      <c r="B189" t="s">
        <v>766</v>
      </c>
      <c r="C189" s="27">
        <v>110</v>
      </c>
      <c r="D189"/>
      <c r="E189" s="27">
        <f>VLOOKUP((COUNTA(G189:V189)/2),DATA!$E$2:$G$9,2)</f>
        <v>10</v>
      </c>
      <c r="G189">
        <v>100</v>
      </c>
      <c r="H189" t="s">
        <v>1228</v>
      </c>
      <c r="I189">
        <v>1</v>
      </c>
      <c r="J189" t="s">
        <v>767</v>
      </c>
    </row>
    <row r="190" spans="2:10" ht="12.75">
      <c r="B190" t="s">
        <v>392</v>
      </c>
      <c r="C190" s="27">
        <v>110</v>
      </c>
      <c r="D190"/>
      <c r="E190" s="27">
        <f>VLOOKUP((COUNTA(G190:V190)/2),DATA!$E$2:$G$9,2)</f>
        <v>10</v>
      </c>
      <c r="G190">
        <v>100</v>
      </c>
      <c r="H190" t="s">
        <v>1228</v>
      </c>
      <c r="I190">
        <v>1</v>
      </c>
      <c r="J190" t="s">
        <v>768</v>
      </c>
    </row>
    <row r="191" spans="2:10" ht="12.75">
      <c r="B191" t="s">
        <v>769</v>
      </c>
      <c r="C191" s="27">
        <v>110</v>
      </c>
      <c r="D191"/>
      <c r="E191" s="27">
        <f>VLOOKUP((COUNTA(G191:V191)/2),DATA!$E$2:$G$9,2)</f>
        <v>10</v>
      </c>
      <c r="G191">
        <v>100</v>
      </c>
      <c r="H191" t="s">
        <v>1228</v>
      </c>
      <c r="I191">
        <v>1</v>
      </c>
      <c r="J191" t="s">
        <v>770</v>
      </c>
    </row>
    <row r="192" spans="2:10" ht="12.75">
      <c r="B192" t="s">
        <v>771</v>
      </c>
      <c r="C192" s="27">
        <v>11</v>
      </c>
      <c r="D192"/>
      <c r="E192" s="27">
        <f>VLOOKUP((COUNTA(G192:V192)/2),DATA!$E$2:$G$9,2)</f>
        <v>10</v>
      </c>
      <c r="G192">
        <v>1</v>
      </c>
      <c r="H192" t="s">
        <v>772</v>
      </c>
      <c r="I192">
        <v>1</v>
      </c>
      <c r="J192" t="s">
        <v>765</v>
      </c>
    </row>
    <row r="193" spans="2:10" ht="12.75">
      <c r="B193" t="s">
        <v>773</v>
      </c>
      <c r="C193" s="27">
        <v>11</v>
      </c>
      <c r="D193"/>
      <c r="E193" s="27">
        <f>VLOOKUP((COUNTA(G193:V193)/2),DATA!$E$2:$G$9,2)</f>
        <v>10</v>
      </c>
      <c r="G193">
        <v>1</v>
      </c>
      <c r="H193" t="s">
        <v>772</v>
      </c>
      <c r="I193">
        <v>1</v>
      </c>
      <c r="J193" t="s">
        <v>767</v>
      </c>
    </row>
    <row r="194" spans="2:10" ht="12.75">
      <c r="B194" t="s">
        <v>774</v>
      </c>
      <c r="C194" s="27">
        <v>11</v>
      </c>
      <c r="D194"/>
      <c r="E194" s="27">
        <f>VLOOKUP((COUNTA(G194:V194)/2),DATA!$E$2:$G$9,2)</f>
        <v>10</v>
      </c>
      <c r="G194">
        <v>1</v>
      </c>
      <c r="H194" t="s">
        <v>772</v>
      </c>
      <c r="I194">
        <v>1</v>
      </c>
      <c r="J194" t="s">
        <v>768</v>
      </c>
    </row>
    <row r="195" spans="2:10" ht="12.75">
      <c r="B195" t="s">
        <v>775</v>
      </c>
      <c r="C195" s="27">
        <v>11</v>
      </c>
      <c r="D195"/>
      <c r="E195" s="27">
        <f>VLOOKUP((COUNTA(G195:V195)/2),DATA!$E$2:$G$9,2)</f>
        <v>10</v>
      </c>
      <c r="G195">
        <v>1</v>
      </c>
      <c r="H195" t="s">
        <v>772</v>
      </c>
      <c r="I195">
        <v>1</v>
      </c>
      <c r="J195" t="s">
        <v>770</v>
      </c>
    </row>
    <row r="196" spans="2:10" ht="12.75">
      <c r="B196" t="s">
        <v>776</v>
      </c>
      <c r="C196" s="27">
        <v>11</v>
      </c>
      <c r="D196"/>
      <c r="E196" s="27">
        <f>VLOOKUP((COUNTA(G196:V196)/2),DATA!$E$2:$G$9,2)</f>
        <v>10</v>
      </c>
      <c r="G196">
        <v>1</v>
      </c>
      <c r="H196" t="s">
        <v>777</v>
      </c>
      <c r="I196">
        <v>1</v>
      </c>
      <c r="J196" t="s">
        <v>768</v>
      </c>
    </row>
    <row r="197" spans="2:10" ht="12.75">
      <c r="B197" t="s">
        <v>778</v>
      </c>
      <c r="C197" s="27">
        <v>11</v>
      </c>
      <c r="D197"/>
      <c r="E197" s="27">
        <f>VLOOKUP((COUNTA(G197:V197)/2),DATA!$E$2:$G$9,2)</f>
        <v>10</v>
      </c>
      <c r="G197">
        <v>1</v>
      </c>
      <c r="H197" t="s">
        <v>779</v>
      </c>
      <c r="I197">
        <v>1</v>
      </c>
      <c r="J197" t="s">
        <v>768</v>
      </c>
    </row>
    <row r="198" spans="2:10" ht="12.75">
      <c r="B198" t="s">
        <v>780</v>
      </c>
      <c r="C198" s="27">
        <v>11</v>
      </c>
      <c r="D198"/>
      <c r="E198" s="27">
        <f>VLOOKUP((COUNTA(G198:V198)/2),DATA!$E$2:$G$9,2)</f>
        <v>10</v>
      </c>
      <c r="G198">
        <v>1</v>
      </c>
      <c r="H198" t="s">
        <v>781</v>
      </c>
      <c r="I198">
        <v>1</v>
      </c>
      <c r="J198" t="s">
        <v>768</v>
      </c>
    </row>
    <row r="199" spans="2:10" ht="12.75">
      <c r="B199" t="s">
        <v>782</v>
      </c>
      <c r="C199" s="27">
        <v>11</v>
      </c>
      <c r="D199"/>
      <c r="E199" s="27">
        <f>VLOOKUP((COUNTA(G199:V199)/2),DATA!$E$2:$G$9,2)</f>
        <v>10</v>
      </c>
      <c r="G199">
        <v>1</v>
      </c>
      <c r="H199" t="s">
        <v>783</v>
      </c>
      <c r="I199">
        <v>1</v>
      </c>
      <c r="J199" t="s">
        <v>768</v>
      </c>
    </row>
    <row r="200" spans="2:10" ht="12.75">
      <c r="B200" t="s">
        <v>784</v>
      </c>
      <c r="C200" s="27">
        <v>11</v>
      </c>
      <c r="D200"/>
      <c r="E200" s="27">
        <f>VLOOKUP((COUNTA(G200:V200)/2),DATA!$E$2:$G$9,2)</f>
        <v>10</v>
      </c>
      <c r="G200">
        <v>1</v>
      </c>
      <c r="H200" t="s">
        <v>785</v>
      </c>
      <c r="I200">
        <v>1</v>
      </c>
      <c r="J200" t="s">
        <v>768</v>
      </c>
    </row>
    <row r="201" spans="2:10" ht="12.75">
      <c r="B201" t="s">
        <v>786</v>
      </c>
      <c r="C201" s="27">
        <v>11</v>
      </c>
      <c r="D201"/>
      <c r="E201" s="27">
        <f>VLOOKUP((COUNTA(G201:V201)/2),DATA!$E$2:$G$9,2)</f>
        <v>10</v>
      </c>
      <c r="G201">
        <v>1</v>
      </c>
      <c r="H201" t="s">
        <v>787</v>
      </c>
      <c r="I201">
        <v>1</v>
      </c>
      <c r="J201" t="s">
        <v>768</v>
      </c>
    </row>
    <row r="202" spans="2:10" ht="12.75">
      <c r="B202" t="s">
        <v>788</v>
      </c>
      <c r="C202" s="27">
        <v>5</v>
      </c>
      <c r="D202"/>
      <c r="E202" s="27">
        <f>VLOOKUP((COUNTA(G202:V202)/2),DATA!$E$2:$G$9,2)</f>
        <v>10</v>
      </c>
      <c r="G202">
        <v>1</v>
      </c>
      <c r="H202" t="s">
        <v>1026</v>
      </c>
      <c r="I202">
        <v>1</v>
      </c>
      <c r="J202" t="s">
        <v>684</v>
      </c>
    </row>
    <row r="203" spans="2:10" ht="12.75">
      <c r="B203" t="s">
        <v>789</v>
      </c>
      <c r="C203" s="27">
        <v>5</v>
      </c>
      <c r="D203"/>
      <c r="E203" s="27">
        <f>VLOOKUP((COUNTA(G203:V203)/2),DATA!$E$2:$G$9,2)</f>
        <v>10</v>
      </c>
      <c r="G203">
        <v>1</v>
      </c>
      <c r="H203" t="s">
        <v>1026</v>
      </c>
      <c r="I203">
        <v>1</v>
      </c>
      <c r="J203" t="s">
        <v>685</v>
      </c>
    </row>
    <row r="204" spans="2:10" ht="12.75">
      <c r="B204" t="s">
        <v>790</v>
      </c>
      <c r="C204" s="27">
        <v>15</v>
      </c>
      <c r="D204"/>
      <c r="E204" s="27">
        <f>VLOOKUP((COUNTA(G204:V204)/2),DATA!$E$2:$G$9,2)</f>
        <v>10</v>
      </c>
      <c r="G204">
        <v>1</v>
      </c>
      <c r="H204" t="s">
        <v>791</v>
      </c>
      <c r="I204">
        <v>1</v>
      </c>
      <c r="J204" t="s">
        <v>765</v>
      </c>
    </row>
    <row r="205" spans="2:10" ht="12.75">
      <c r="B205" t="s">
        <v>792</v>
      </c>
      <c r="C205" s="27">
        <v>15</v>
      </c>
      <c r="E205" s="27">
        <f>VLOOKUP((COUNTA(G205:V205)/2),DATA!$E$2:$G$9,2)</f>
        <v>10</v>
      </c>
      <c r="G205">
        <v>1</v>
      </c>
      <c r="H205" t="s">
        <v>791</v>
      </c>
      <c r="I205">
        <v>1</v>
      </c>
      <c r="J205" t="s">
        <v>767</v>
      </c>
    </row>
    <row r="206" spans="2:10" ht="12.75">
      <c r="B206" t="s">
        <v>793</v>
      </c>
      <c r="C206" s="27">
        <v>15</v>
      </c>
      <c r="E206" s="27">
        <f>VLOOKUP((COUNTA(G206:V206)/2),DATA!$E$2:$G$9,2)</f>
        <v>10</v>
      </c>
      <c r="G206">
        <v>1</v>
      </c>
      <c r="H206" t="s">
        <v>791</v>
      </c>
      <c r="I206">
        <v>1</v>
      </c>
      <c r="J206" t="s">
        <v>768</v>
      </c>
    </row>
    <row r="207" spans="2:10" ht="12.75">
      <c r="B207" t="s">
        <v>794</v>
      </c>
      <c r="C207" s="27">
        <v>15</v>
      </c>
      <c r="E207" s="27">
        <f>VLOOKUP((COUNTA(G207:V207)/2),DATA!$E$2:$G$9,2)</f>
        <v>10</v>
      </c>
      <c r="G207">
        <v>1</v>
      </c>
      <c r="H207" t="s">
        <v>791</v>
      </c>
      <c r="I207">
        <v>1</v>
      </c>
      <c r="J207" t="s">
        <v>770</v>
      </c>
    </row>
    <row r="208" spans="2:10" ht="12.75">
      <c r="B208" t="s">
        <v>795</v>
      </c>
      <c r="C208" s="27">
        <v>11</v>
      </c>
      <c r="E208" s="27">
        <f>VLOOKUP((COUNTA(G208:V208)/2),DATA!$E$2:$G$9,2)</f>
        <v>10</v>
      </c>
      <c r="G208">
        <v>1</v>
      </c>
      <c r="H208" s="11" t="s">
        <v>760</v>
      </c>
      <c r="I208">
        <v>1</v>
      </c>
      <c r="J208" t="s">
        <v>765</v>
      </c>
    </row>
    <row r="209" spans="2:10" ht="12.75">
      <c r="B209" t="s">
        <v>796</v>
      </c>
      <c r="C209" s="27">
        <v>11</v>
      </c>
      <c r="E209" s="27">
        <f>VLOOKUP((COUNTA(G209:V209)/2),DATA!$E$2:$G$9,2)</f>
        <v>10</v>
      </c>
      <c r="G209">
        <v>1</v>
      </c>
      <c r="H209" s="11" t="s">
        <v>760</v>
      </c>
      <c r="I209">
        <v>1</v>
      </c>
      <c r="J209" t="s">
        <v>767</v>
      </c>
    </row>
    <row r="210" spans="2:10" ht="12.75">
      <c r="B210" t="s">
        <v>797</v>
      </c>
      <c r="C210" s="27">
        <v>11</v>
      </c>
      <c r="E210" s="27">
        <f>VLOOKUP((COUNTA(G210:V210)/2),DATA!$E$2:$G$9,2)</f>
        <v>10</v>
      </c>
      <c r="G210">
        <v>1</v>
      </c>
      <c r="H210" s="11" t="s">
        <v>760</v>
      </c>
      <c r="I210">
        <v>1</v>
      </c>
      <c r="J210" t="s">
        <v>768</v>
      </c>
    </row>
    <row r="211" spans="2:10" ht="12.75">
      <c r="B211" t="s">
        <v>798</v>
      </c>
      <c r="C211" s="27">
        <v>11</v>
      </c>
      <c r="E211" s="27">
        <f>VLOOKUP((COUNTA(G211:V211)/2),DATA!$E$2:$G$9,2)</f>
        <v>10</v>
      </c>
      <c r="G211">
        <v>1</v>
      </c>
      <c r="H211" s="11" t="s">
        <v>760</v>
      </c>
      <c r="I211">
        <v>1</v>
      </c>
      <c r="J211" t="s">
        <v>770</v>
      </c>
    </row>
    <row r="212" spans="2:12" ht="12.75">
      <c r="B212" t="s">
        <v>799</v>
      </c>
      <c r="C212" s="27">
        <v>114</v>
      </c>
      <c r="E212" s="27">
        <f>VLOOKUP((COUNTA(G212:V212)/2),DATA!$E$2:$G$9,2)</f>
        <v>25</v>
      </c>
      <c r="G212">
        <v>100</v>
      </c>
      <c r="H212" t="s">
        <v>1228</v>
      </c>
      <c r="I212">
        <v>1</v>
      </c>
      <c r="J212" t="s">
        <v>1234</v>
      </c>
      <c r="K212">
        <v>1</v>
      </c>
      <c r="L212" t="s">
        <v>800</v>
      </c>
    </row>
    <row r="213" spans="2:12" ht="12.75">
      <c r="B213" t="s">
        <v>801</v>
      </c>
      <c r="C213" s="27">
        <v>114</v>
      </c>
      <c r="E213" s="27">
        <f>VLOOKUP((COUNTA(G213:V213)/2),DATA!$E$2:$G$9,2)</f>
        <v>25</v>
      </c>
      <c r="G213">
        <v>100</v>
      </c>
      <c r="H213" t="s">
        <v>1228</v>
      </c>
      <c r="I213">
        <v>1</v>
      </c>
      <c r="J213" t="s">
        <v>1234</v>
      </c>
      <c r="K213">
        <v>1</v>
      </c>
      <c r="L213" t="s">
        <v>802</v>
      </c>
    </row>
    <row r="214" spans="2:12" ht="12.75">
      <c r="B214" t="s">
        <v>803</v>
      </c>
      <c r="C214" s="27">
        <v>114</v>
      </c>
      <c r="E214" s="27">
        <f>VLOOKUP((COUNTA(G214:V214)/2),DATA!$E$2:$G$9,2)</f>
        <v>25</v>
      </c>
      <c r="G214">
        <v>100</v>
      </c>
      <c r="H214" t="s">
        <v>1228</v>
      </c>
      <c r="I214">
        <v>1</v>
      </c>
      <c r="J214" t="s">
        <v>1234</v>
      </c>
      <c r="K214">
        <v>1</v>
      </c>
      <c r="L214" t="s">
        <v>804</v>
      </c>
    </row>
    <row r="215" spans="2:12" ht="12.75">
      <c r="B215" t="s">
        <v>805</v>
      </c>
      <c r="C215" s="27">
        <v>114</v>
      </c>
      <c r="E215" s="27">
        <f>VLOOKUP((COUNTA(G215:V215)/2),DATA!$E$2:$G$9,2)</f>
        <v>25</v>
      </c>
      <c r="G215">
        <v>100</v>
      </c>
      <c r="H215" t="s">
        <v>1228</v>
      </c>
      <c r="I215">
        <v>1</v>
      </c>
      <c r="J215" t="s">
        <v>1234</v>
      </c>
      <c r="K215">
        <v>1</v>
      </c>
      <c r="L215" t="s">
        <v>806</v>
      </c>
    </row>
    <row r="216" spans="2:12" ht="12.75">
      <c r="B216" t="s">
        <v>807</v>
      </c>
      <c r="C216" s="27">
        <v>12</v>
      </c>
      <c r="E216" s="27">
        <f>VLOOKUP((COUNTA(G216:V216)/2),DATA!$E$2:$G$9,2)</f>
        <v>25</v>
      </c>
      <c r="G216">
        <v>1</v>
      </c>
      <c r="H216" t="s">
        <v>808</v>
      </c>
      <c r="I216">
        <v>1</v>
      </c>
      <c r="J216" t="s">
        <v>772</v>
      </c>
      <c r="K216">
        <v>1</v>
      </c>
      <c r="L216" t="s">
        <v>800</v>
      </c>
    </row>
    <row r="217" spans="2:12" ht="12.75">
      <c r="B217" t="s">
        <v>809</v>
      </c>
      <c r="C217" s="27">
        <v>12</v>
      </c>
      <c r="E217" s="27">
        <f>VLOOKUP((COUNTA(G217:V217)/2),DATA!$E$2:$G$9,2)</f>
        <v>25</v>
      </c>
      <c r="G217">
        <v>1</v>
      </c>
      <c r="H217" t="s">
        <v>808</v>
      </c>
      <c r="I217">
        <v>1</v>
      </c>
      <c r="J217" t="s">
        <v>772</v>
      </c>
      <c r="K217">
        <v>1</v>
      </c>
      <c r="L217" t="s">
        <v>802</v>
      </c>
    </row>
    <row r="218" spans="2:12" ht="12.75">
      <c r="B218" t="s">
        <v>810</v>
      </c>
      <c r="C218" s="27">
        <v>12</v>
      </c>
      <c r="E218" s="27">
        <f>VLOOKUP((COUNTA(G218:V218)/2),DATA!$E$2:$G$9,2)</f>
        <v>25</v>
      </c>
      <c r="G218">
        <v>1</v>
      </c>
      <c r="H218" t="s">
        <v>808</v>
      </c>
      <c r="I218">
        <v>1</v>
      </c>
      <c r="J218" t="s">
        <v>772</v>
      </c>
      <c r="K218">
        <v>1</v>
      </c>
      <c r="L218" t="s">
        <v>804</v>
      </c>
    </row>
    <row r="219" spans="2:12" ht="12.75">
      <c r="B219" t="s">
        <v>811</v>
      </c>
      <c r="C219" s="27">
        <v>12</v>
      </c>
      <c r="E219" s="27">
        <f>VLOOKUP((COUNTA(G219:V219)/2),DATA!$E$2:$G$9,2)</f>
        <v>25</v>
      </c>
      <c r="G219">
        <v>1</v>
      </c>
      <c r="H219" t="s">
        <v>808</v>
      </c>
      <c r="I219">
        <v>1</v>
      </c>
      <c r="J219" t="s">
        <v>772</v>
      </c>
      <c r="K219">
        <v>1</v>
      </c>
      <c r="L219" t="s">
        <v>806</v>
      </c>
    </row>
    <row r="220" spans="2:12" ht="12.75">
      <c r="B220" t="s">
        <v>1225</v>
      </c>
      <c r="C220" s="27">
        <v>31</v>
      </c>
      <c r="E220" s="27">
        <f>VLOOKUP((COUNTA(G220:V220)/2),DATA!$E$2:$G$9,2)</f>
        <v>25</v>
      </c>
      <c r="G220">
        <v>1</v>
      </c>
      <c r="H220" t="s">
        <v>1227</v>
      </c>
      <c r="I220">
        <v>1</v>
      </c>
      <c r="J220" t="s">
        <v>608</v>
      </c>
      <c r="K220">
        <v>1</v>
      </c>
      <c r="L220" t="s">
        <v>768</v>
      </c>
    </row>
    <row r="221" spans="2:12" ht="12.75">
      <c r="B221" t="s">
        <v>812</v>
      </c>
      <c r="C221" s="27">
        <v>31</v>
      </c>
      <c r="E221" s="27">
        <f>VLOOKUP((COUNTA(G221:V221)/2),DATA!$E$2:$G$9,2)</f>
        <v>25</v>
      </c>
      <c r="G221">
        <v>1</v>
      </c>
      <c r="H221" t="s">
        <v>813</v>
      </c>
      <c r="I221">
        <v>1</v>
      </c>
      <c r="J221" t="s">
        <v>608</v>
      </c>
      <c r="K221">
        <v>1</v>
      </c>
      <c r="L221" t="s">
        <v>768</v>
      </c>
    </row>
    <row r="222" spans="2:12" ht="12.75">
      <c r="B222" t="s">
        <v>814</v>
      </c>
      <c r="C222" s="27">
        <v>16</v>
      </c>
      <c r="E222" s="27">
        <f>VLOOKUP((COUNTA(G222:V222)/2),DATA!$E$2:$G$9,2)</f>
        <v>25</v>
      </c>
      <c r="G222">
        <v>1</v>
      </c>
      <c r="H222" t="s">
        <v>815</v>
      </c>
      <c r="I222">
        <v>1</v>
      </c>
      <c r="J222" t="s">
        <v>1026</v>
      </c>
      <c r="K222">
        <v>1</v>
      </c>
      <c r="L222" t="s">
        <v>768</v>
      </c>
    </row>
    <row r="223" spans="2:12" ht="12.75">
      <c r="B223" t="s">
        <v>816</v>
      </c>
      <c r="C223" s="27">
        <v>35</v>
      </c>
      <c r="E223" s="27">
        <f>VLOOKUP((COUNTA(G223:V223)/2),DATA!$E$2:$G$9,2)</f>
        <v>25</v>
      </c>
      <c r="G223">
        <v>1</v>
      </c>
      <c r="H223" t="s">
        <v>608</v>
      </c>
      <c r="I223">
        <v>1</v>
      </c>
      <c r="J223" t="s">
        <v>791</v>
      </c>
      <c r="K223">
        <v>1</v>
      </c>
      <c r="L223" t="s">
        <v>800</v>
      </c>
    </row>
    <row r="224" spans="2:12" ht="12.75">
      <c r="B224" t="s">
        <v>817</v>
      </c>
      <c r="C224" s="27">
        <v>35</v>
      </c>
      <c r="E224" s="27">
        <f>VLOOKUP((COUNTA(G224:V224)/2),DATA!$E$2:$G$9,2)</f>
        <v>25</v>
      </c>
      <c r="G224">
        <v>1</v>
      </c>
      <c r="H224" t="s">
        <v>608</v>
      </c>
      <c r="I224">
        <v>1</v>
      </c>
      <c r="J224" t="s">
        <v>791</v>
      </c>
      <c r="K224">
        <v>1</v>
      </c>
      <c r="L224" t="s">
        <v>802</v>
      </c>
    </row>
    <row r="225" spans="2:12" ht="12.75">
      <c r="B225" t="s">
        <v>818</v>
      </c>
      <c r="C225" s="27">
        <v>35</v>
      </c>
      <c r="E225" s="27">
        <f>VLOOKUP((COUNTA(G225:V225)/2),DATA!$E$2:$G$9,2)</f>
        <v>25</v>
      </c>
      <c r="G225">
        <v>1</v>
      </c>
      <c r="H225" t="s">
        <v>608</v>
      </c>
      <c r="I225">
        <v>1</v>
      </c>
      <c r="J225" t="s">
        <v>791</v>
      </c>
      <c r="K225">
        <v>1</v>
      </c>
      <c r="L225" t="s">
        <v>804</v>
      </c>
    </row>
    <row r="226" spans="2:12" ht="12.75">
      <c r="B226" t="s">
        <v>819</v>
      </c>
      <c r="C226" s="27">
        <v>35</v>
      </c>
      <c r="E226" s="27">
        <f>VLOOKUP((COUNTA(G226:V226)/2),DATA!$E$2:$G$9,2)</f>
        <v>25</v>
      </c>
      <c r="G226">
        <v>1</v>
      </c>
      <c r="H226" t="s">
        <v>608</v>
      </c>
      <c r="I226">
        <v>1</v>
      </c>
      <c r="J226" t="s">
        <v>791</v>
      </c>
      <c r="K226">
        <v>1</v>
      </c>
      <c r="L226" t="s">
        <v>806</v>
      </c>
    </row>
    <row r="227" spans="2:12" ht="12.75">
      <c r="B227" t="s">
        <v>820</v>
      </c>
      <c r="C227" s="27">
        <v>211</v>
      </c>
      <c r="E227" s="27">
        <f>VLOOKUP((COUNTA(G227:V227)/2),DATA!$E$2:$G$9,2)</f>
        <v>25</v>
      </c>
      <c r="G227">
        <v>100</v>
      </c>
      <c r="H227" t="s">
        <v>6</v>
      </c>
      <c r="I227">
        <v>1</v>
      </c>
      <c r="J227" s="11" t="s">
        <v>760</v>
      </c>
      <c r="K227">
        <v>1</v>
      </c>
      <c r="L227" t="s">
        <v>800</v>
      </c>
    </row>
    <row r="228" spans="2:12" ht="12.75">
      <c r="B228" t="s">
        <v>821</v>
      </c>
      <c r="C228" s="27">
        <v>211</v>
      </c>
      <c r="E228" s="27">
        <f>VLOOKUP((COUNTA(G228:V228)/2),DATA!$E$2:$G$9,2)</f>
        <v>25</v>
      </c>
      <c r="G228">
        <v>100</v>
      </c>
      <c r="H228" t="s">
        <v>6</v>
      </c>
      <c r="I228">
        <v>1</v>
      </c>
      <c r="J228" s="11" t="s">
        <v>760</v>
      </c>
      <c r="K228">
        <v>1</v>
      </c>
      <c r="L228" t="s">
        <v>802</v>
      </c>
    </row>
    <row r="229" spans="2:12" ht="12.75">
      <c r="B229" t="s">
        <v>822</v>
      </c>
      <c r="C229" s="27">
        <v>211</v>
      </c>
      <c r="E229" s="27">
        <f>VLOOKUP((COUNTA(G229:V229)/2),DATA!$E$2:$G$9,2)</f>
        <v>25</v>
      </c>
      <c r="G229">
        <v>100</v>
      </c>
      <c r="H229" t="s">
        <v>6</v>
      </c>
      <c r="I229">
        <v>1</v>
      </c>
      <c r="J229" s="11" t="s">
        <v>760</v>
      </c>
      <c r="K229">
        <v>1</v>
      </c>
      <c r="L229" t="s">
        <v>804</v>
      </c>
    </row>
    <row r="230" spans="2:12" ht="12.75">
      <c r="B230" t="s">
        <v>823</v>
      </c>
      <c r="C230" s="27">
        <v>211</v>
      </c>
      <c r="E230" s="27">
        <f>VLOOKUP((COUNTA(G230:V230)/2),DATA!$E$2:$G$9,2)</f>
        <v>25</v>
      </c>
      <c r="G230">
        <v>100</v>
      </c>
      <c r="H230" t="s">
        <v>6</v>
      </c>
      <c r="I230">
        <v>1</v>
      </c>
      <c r="J230" s="11" t="s">
        <v>760</v>
      </c>
      <c r="K230">
        <v>1</v>
      </c>
      <c r="L230" t="s">
        <v>806</v>
      </c>
    </row>
    <row r="231" spans="2:14" ht="12.75">
      <c r="B231" t="s">
        <v>824</v>
      </c>
      <c r="C231" s="27">
        <v>118</v>
      </c>
      <c r="E231" s="27">
        <f>VLOOKUP((COUNTA(G231:V231)/2),DATA!$E$2:$G$9,2)</f>
        <v>50</v>
      </c>
      <c r="G231">
        <v>100</v>
      </c>
      <c r="H231" t="s">
        <v>1228</v>
      </c>
      <c r="I231">
        <v>1</v>
      </c>
      <c r="J231" t="s">
        <v>825</v>
      </c>
      <c r="K231">
        <v>1</v>
      </c>
      <c r="L231" t="s">
        <v>1234</v>
      </c>
      <c r="M231">
        <v>1</v>
      </c>
      <c r="N231" t="s">
        <v>826</v>
      </c>
    </row>
    <row r="232" spans="2:14" ht="12.75">
      <c r="B232" t="s">
        <v>827</v>
      </c>
      <c r="C232" s="27">
        <v>118</v>
      </c>
      <c r="E232" s="27">
        <f>VLOOKUP((COUNTA(G232:V232)/2),DATA!$E$2:$G$9,2)</f>
        <v>50</v>
      </c>
      <c r="G232">
        <v>100</v>
      </c>
      <c r="H232" t="s">
        <v>1228</v>
      </c>
      <c r="I232">
        <v>1</v>
      </c>
      <c r="J232" t="s">
        <v>825</v>
      </c>
      <c r="K232">
        <v>1</v>
      </c>
      <c r="L232" t="s">
        <v>1234</v>
      </c>
      <c r="M232">
        <v>1</v>
      </c>
      <c r="N232" t="s">
        <v>828</v>
      </c>
    </row>
    <row r="233" spans="2:14" ht="12.75">
      <c r="B233" t="s">
        <v>829</v>
      </c>
      <c r="C233" s="27">
        <v>118</v>
      </c>
      <c r="E233" s="27">
        <f>VLOOKUP((COUNTA(G233:V233)/2),DATA!$E$2:$G$9,2)</f>
        <v>50</v>
      </c>
      <c r="G233">
        <v>100</v>
      </c>
      <c r="H233" t="s">
        <v>1228</v>
      </c>
      <c r="I233">
        <v>1</v>
      </c>
      <c r="J233" t="s">
        <v>825</v>
      </c>
      <c r="K233">
        <v>1</v>
      </c>
      <c r="L233" t="s">
        <v>1234</v>
      </c>
      <c r="M233">
        <v>1</v>
      </c>
      <c r="N233" t="s">
        <v>830</v>
      </c>
    </row>
    <row r="234" spans="2:14" ht="12.75">
      <c r="B234" t="s">
        <v>831</v>
      </c>
      <c r="C234" s="27">
        <v>13</v>
      </c>
      <c r="E234" s="27">
        <f>VLOOKUP((COUNTA(G234:V234)/2),DATA!$E$2:$G$9,2)</f>
        <v>50</v>
      </c>
      <c r="G234">
        <v>1</v>
      </c>
      <c r="H234" t="s">
        <v>832</v>
      </c>
      <c r="I234">
        <v>1</v>
      </c>
      <c r="J234" t="s">
        <v>772</v>
      </c>
      <c r="K234">
        <v>1</v>
      </c>
      <c r="L234" t="s">
        <v>808</v>
      </c>
      <c r="M234">
        <v>1</v>
      </c>
      <c r="N234" t="s">
        <v>826</v>
      </c>
    </row>
    <row r="235" spans="2:14" ht="12.75">
      <c r="B235" t="s">
        <v>833</v>
      </c>
      <c r="C235" s="27">
        <v>13</v>
      </c>
      <c r="E235" s="27">
        <f>VLOOKUP((COUNTA(G235:V235)/2),DATA!$E$2:$G$9,2)</f>
        <v>50</v>
      </c>
      <c r="G235">
        <v>1</v>
      </c>
      <c r="H235" t="s">
        <v>832</v>
      </c>
      <c r="I235">
        <v>1</v>
      </c>
      <c r="J235" t="s">
        <v>772</v>
      </c>
      <c r="K235">
        <v>1</v>
      </c>
      <c r="L235" t="s">
        <v>808</v>
      </c>
      <c r="M235">
        <v>1</v>
      </c>
      <c r="N235" t="s">
        <v>828</v>
      </c>
    </row>
    <row r="236" spans="2:14" ht="12.75">
      <c r="B236" t="s">
        <v>834</v>
      </c>
      <c r="C236" s="27">
        <v>13</v>
      </c>
      <c r="E236" s="27">
        <f>VLOOKUP((COUNTA(G236:V236)/2),DATA!$E$2:$G$9,2)</f>
        <v>50</v>
      </c>
      <c r="G236">
        <v>1</v>
      </c>
      <c r="H236" t="s">
        <v>832</v>
      </c>
      <c r="I236">
        <v>1</v>
      </c>
      <c r="J236" t="s">
        <v>772</v>
      </c>
      <c r="K236">
        <v>1</v>
      </c>
      <c r="L236" t="s">
        <v>808</v>
      </c>
      <c r="M236">
        <v>1</v>
      </c>
      <c r="N236" t="s">
        <v>830</v>
      </c>
    </row>
    <row r="237" spans="2:14" ht="12.75">
      <c r="B237" t="s">
        <v>1226</v>
      </c>
      <c r="C237" s="27">
        <v>51</v>
      </c>
      <c r="E237" s="27">
        <f>VLOOKUP((COUNTA(G237:V237)/2),DATA!$E$2:$G$9,2)</f>
        <v>50</v>
      </c>
      <c r="G237">
        <v>1</v>
      </c>
      <c r="H237" t="s">
        <v>533</v>
      </c>
      <c r="I237">
        <v>1</v>
      </c>
      <c r="J237" t="s">
        <v>835</v>
      </c>
      <c r="K237">
        <v>1</v>
      </c>
      <c r="L237" t="s">
        <v>768</v>
      </c>
      <c r="M237">
        <v>1</v>
      </c>
      <c r="N237" t="s">
        <v>767</v>
      </c>
    </row>
    <row r="238" spans="2:14" ht="12.75">
      <c r="B238" t="s">
        <v>836</v>
      </c>
      <c r="C238" s="27">
        <v>25</v>
      </c>
      <c r="E238" s="27">
        <f>VLOOKUP((COUNTA(G238:V238)/2),DATA!$E$2:$G$9,2)</f>
        <v>50</v>
      </c>
      <c r="G238">
        <v>1</v>
      </c>
      <c r="H238" t="s">
        <v>1026</v>
      </c>
      <c r="I238">
        <v>1</v>
      </c>
      <c r="J238" t="s">
        <v>837</v>
      </c>
      <c r="K238">
        <v>1</v>
      </c>
      <c r="L238" t="s">
        <v>768</v>
      </c>
      <c r="M238">
        <v>1</v>
      </c>
      <c r="N238" t="s">
        <v>767</v>
      </c>
    </row>
    <row r="239" spans="2:14" ht="12.75">
      <c r="B239" t="s">
        <v>838</v>
      </c>
      <c r="C239" s="27">
        <v>25</v>
      </c>
      <c r="E239" s="27">
        <f>VLOOKUP((COUNTA(G239:V239)/2),DATA!$E$2:$G$9,2)</f>
        <v>50</v>
      </c>
      <c r="G239">
        <v>1</v>
      </c>
      <c r="H239" t="s">
        <v>1026</v>
      </c>
      <c r="I239">
        <v>1</v>
      </c>
      <c r="J239" t="s">
        <v>839</v>
      </c>
      <c r="K239">
        <v>1</v>
      </c>
      <c r="L239" t="s">
        <v>768</v>
      </c>
      <c r="M239">
        <v>1</v>
      </c>
      <c r="N239" t="s">
        <v>767</v>
      </c>
    </row>
    <row r="240" spans="2:14" ht="12.75">
      <c r="B240" t="s">
        <v>840</v>
      </c>
      <c r="C240" s="27">
        <v>25</v>
      </c>
      <c r="E240" s="27">
        <f>VLOOKUP((COUNTA(G240:V240)/2),DATA!$E$2:$G$9,2)</f>
        <v>50</v>
      </c>
      <c r="G240">
        <v>1</v>
      </c>
      <c r="H240" t="s">
        <v>1026</v>
      </c>
      <c r="I240">
        <v>1</v>
      </c>
      <c r="J240" t="s">
        <v>841</v>
      </c>
      <c r="K240">
        <v>1</v>
      </c>
      <c r="L240" t="s">
        <v>768</v>
      </c>
      <c r="M240">
        <v>1</v>
      </c>
      <c r="N240" t="s">
        <v>767</v>
      </c>
    </row>
    <row r="241" spans="2:14" ht="12.75">
      <c r="B241" t="s">
        <v>842</v>
      </c>
      <c r="C241" s="27">
        <v>65</v>
      </c>
      <c r="E241" s="27">
        <f>VLOOKUP((COUNTA(G241:V241)/2),DATA!$E$2:$G$9,2)</f>
        <v>50</v>
      </c>
      <c r="G241">
        <v>1</v>
      </c>
      <c r="H241" t="s">
        <v>608</v>
      </c>
      <c r="I241">
        <v>1</v>
      </c>
      <c r="J241" t="s">
        <v>791</v>
      </c>
      <c r="K241">
        <v>1</v>
      </c>
      <c r="L241" t="s">
        <v>533</v>
      </c>
      <c r="M241">
        <v>1</v>
      </c>
      <c r="N241" t="s">
        <v>826</v>
      </c>
    </row>
    <row r="242" spans="2:14" ht="12.75">
      <c r="B242" t="s">
        <v>843</v>
      </c>
      <c r="C242" s="27">
        <v>65</v>
      </c>
      <c r="E242" s="27">
        <f>VLOOKUP((COUNTA(G242:V242)/2),DATA!$E$2:$G$9,2)</f>
        <v>50</v>
      </c>
      <c r="G242">
        <v>1</v>
      </c>
      <c r="H242" t="s">
        <v>608</v>
      </c>
      <c r="I242">
        <v>1</v>
      </c>
      <c r="J242" t="s">
        <v>791</v>
      </c>
      <c r="K242">
        <v>1</v>
      </c>
      <c r="L242" t="s">
        <v>533</v>
      </c>
      <c r="M242">
        <v>1</v>
      </c>
      <c r="N242" t="s">
        <v>828</v>
      </c>
    </row>
    <row r="243" spans="2:14" ht="12.75">
      <c r="B243" t="s">
        <v>844</v>
      </c>
      <c r="C243" s="27">
        <v>65</v>
      </c>
      <c r="E243" s="27">
        <f>VLOOKUP((COUNTA(G243:V243)/2),DATA!$E$2:$G$9,2)</f>
        <v>50</v>
      </c>
      <c r="G243">
        <v>1</v>
      </c>
      <c r="H243" t="s">
        <v>608</v>
      </c>
      <c r="I243">
        <v>1</v>
      </c>
      <c r="J243" t="s">
        <v>791</v>
      </c>
      <c r="K243">
        <v>1</v>
      </c>
      <c r="L243" t="s">
        <v>533</v>
      </c>
      <c r="M243">
        <v>1</v>
      </c>
      <c r="N243" t="s">
        <v>830</v>
      </c>
    </row>
    <row r="244" spans="2:14" ht="12.75">
      <c r="B244" t="s">
        <v>845</v>
      </c>
      <c r="C244" s="27">
        <v>411</v>
      </c>
      <c r="E244" s="27">
        <f>VLOOKUP((COUNTA(G244:V244)/2),DATA!$E$2:$G$9,2)</f>
        <v>50</v>
      </c>
      <c r="G244">
        <v>100</v>
      </c>
      <c r="H244" t="s">
        <v>846</v>
      </c>
      <c r="I244">
        <v>100</v>
      </c>
      <c r="J244" t="s">
        <v>6</v>
      </c>
      <c r="K244">
        <v>1</v>
      </c>
      <c r="L244" s="11" t="s">
        <v>760</v>
      </c>
      <c r="M244">
        <v>1</v>
      </c>
      <c r="N244" t="s">
        <v>826</v>
      </c>
    </row>
    <row r="245" spans="2:14" ht="12.75">
      <c r="B245" t="s">
        <v>847</v>
      </c>
      <c r="C245" s="27">
        <v>411</v>
      </c>
      <c r="E245" s="27">
        <f>VLOOKUP((COUNTA(G245:V245)/2),DATA!$E$2:$G$9,2)</f>
        <v>50</v>
      </c>
      <c r="G245">
        <v>100</v>
      </c>
      <c r="H245" t="s">
        <v>846</v>
      </c>
      <c r="I245">
        <v>100</v>
      </c>
      <c r="J245" t="s">
        <v>6</v>
      </c>
      <c r="K245">
        <v>1</v>
      </c>
      <c r="L245" s="11" t="s">
        <v>760</v>
      </c>
      <c r="M245">
        <v>1</v>
      </c>
      <c r="N245" t="s">
        <v>828</v>
      </c>
    </row>
    <row r="246" spans="2:14" ht="12.75">
      <c r="B246" t="s">
        <v>848</v>
      </c>
      <c r="C246" s="27">
        <v>411</v>
      </c>
      <c r="E246" s="27">
        <f>VLOOKUP((COUNTA(G246:V246)/2),DATA!$E$2:$G$9,2)</f>
        <v>50</v>
      </c>
      <c r="G246">
        <v>100</v>
      </c>
      <c r="H246" t="s">
        <v>846</v>
      </c>
      <c r="I246">
        <v>100</v>
      </c>
      <c r="J246" t="s">
        <v>6</v>
      </c>
      <c r="K246">
        <v>1</v>
      </c>
      <c r="L246" s="11" t="s">
        <v>760</v>
      </c>
      <c r="M246">
        <v>1</v>
      </c>
      <c r="N246" t="s">
        <v>830</v>
      </c>
    </row>
    <row r="247" spans="2:16" ht="12.75">
      <c r="B247" t="s">
        <v>849</v>
      </c>
      <c r="C247" s="27">
        <v>119</v>
      </c>
      <c r="E247" s="27">
        <f>VLOOKUP((COUNTA(G247:V247)/2),DATA!$E$2:$G$9,2)</f>
        <v>100</v>
      </c>
      <c r="G247">
        <v>100</v>
      </c>
      <c r="H247" t="s">
        <v>1228</v>
      </c>
      <c r="I247">
        <v>1</v>
      </c>
      <c r="J247" t="s">
        <v>1234</v>
      </c>
      <c r="K247">
        <v>1</v>
      </c>
      <c r="L247" t="s">
        <v>1235</v>
      </c>
      <c r="M247">
        <v>1</v>
      </c>
      <c r="N247" t="s">
        <v>825</v>
      </c>
      <c r="O247">
        <v>1</v>
      </c>
      <c r="P247" t="s">
        <v>761</v>
      </c>
    </row>
    <row r="248" spans="2:16" ht="12.75">
      <c r="B248" t="s">
        <v>850</v>
      </c>
      <c r="C248" s="27">
        <v>119</v>
      </c>
      <c r="E248" s="27">
        <f>VLOOKUP((COUNTA(G248:V248)/2),DATA!$E$2:$G$9,2)</f>
        <v>100</v>
      </c>
      <c r="G248">
        <v>100</v>
      </c>
      <c r="H248" t="s">
        <v>1228</v>
      </c>
      <c r="I248">
        <v>1</v>
      </c>
      <c r="J248" t="s">
        <v>1234</v>
      </c>
      <c r="K248">
        <v>1</v>
      </c>
      <c r="L248" t="s">
        <v>1235</v>
      </c>
      <c r="M248">
        <v>1</v>
      </c>
      <c r="N248" t="s">
        <v>825</v>
      </c>
      <c r="O248">
        <v>1</v>
      </c>
      <c r="P248" t="s">
        <v>851</v>
      </c>
    </row>
    <row r="249" spans="2:16" ht="12.75">
      <c r="B249" t="s">
        <v>852</v>
      </c>
      <c r="C249" s="27">
        <v>14</v>
      </c>
      <c r="E249" s="27">
        <f>VLOOKUP((COUNTA(G249:V249)/2),DATA!$E$2:$G$9,2)</f>
        <v>100</v>
      </c>
      <c r="G249">
        <v>1</v>
      </c>
      <c r="H249" t="s">
        <v>535</v>
      </c>
      <c r="I249">
        <v>1</v>
      </c>
      <c r="J249" t="s">
        <v>772</v>
      </c>
      <c r="K249">
        <v>1</v>
      </c>
      <c r="L249" t="s">
        <v>808</v>
      </c>
      <c r="M249">
        <v>1</v>
      </c>
      <c r="N249" t="s">
        <v>761</v>
      </c>
      <c r="O249">
        <v>1</v>
      </c>
      <c r="P249" t="s">
        <v>832</v>
      </c>
    </row>
    <row r="250" spans="2:16" ht="12.75">
      <c r="B250" t="s">
        <v>853</v>
      </c>
      <c r="C250" s="27">
        <v>14</v>
      </c>
      <c r="E250" s="27">
        <f>VLOOKUP((COUNTA(G250:V250)/2),DATA!$E$2:$G$9,2)</f>
        <v>100</v>
      </c>
      <c r="G250">
        <v>1</v>
      </c>
      <c r="H250" t="s">
        <v>535</v>
      </c>
      <c r="I250">
        <v>1</v>
      </c>
      <c r="J250" t="s">
        <v>772</v>
      </c>
      <c r="K250">
        <v>1</v>
      </c>
      <c r="L250" t="s">
        <v>808</v>
      </c>
      <c r="M250">
        <v>1</v>
      </c>
      <c r="N250" t="s">
        <v>851</v>
      </c>
      <c r="O250">
        <v>1</v>
      </c>
      <c r="P250" t="s">
        <v>832</v>
      </c>
    </row>
    <row r="251" spans="2:16" ht="12.75">
      <c r="B251" t="s">
        <v>854</v>
      </c>
      <c r="C251" s="27">
        <v>91</v>
      </c>
      <c r="E251" s="27">
        <f>VLOOKUP((COUNTA(G251:V251)/2),DATA!$E$2:$G$9,2)</f>
        <v>100</v>
      </c>
      <c r="G251">
        <v>1</v>
      </c>
      <c r="H251" t="s">
        <v>533</v>
      </c>
      <c r="I251">
        <v>1</v>
      </c>
      <c r="J251" t="s">
        <v>855</v>
      </c>
      <c r="K251">
        <v>1</v>
      </c>
      <c r="L251" t="s">
        <v>768</v>
      </c>
      <c r="M251">
        <v>1</v>
      </c>
      <c r="N251" t="s">
        <v>767</v>
      </c>
      <c r="O251">
        <v>1</v>
      </c>
      <c r="P251" t="s">
        <v>508</v>
      </c>
    </row>
    <row r="252" spans="2:16" ht="12.75">
      <c r="B252" t="s">
        <v>856</v>
      </c>
      <c r="C252" s="27">
        <v>91</v>
      </c>
      <c r="E252" s="27">
        <f>VLOOKUP((COUNTA(G252:V252)/2),DATA!$E$2:$G$9,2)</f>
        <v>100</v>
      </c>
      <c r="G252">
        <v>1</v>
      </c>
      <c r="H252" t="s">
        <v>533</v>
      </c>
      <c r="I252">
        <v>1</v>
      </c>
      <c r="J252" t="s">
        <v>857</v>
      </c>
      <c r="K252">
        <v>1</v>
      </c>
      <c r="L252" t="s">
        <v>768</v>
      </c>
      <c r="M252">
        <v>1</v>
      </c>
      <c r="N252" t="s">
        <v>767</v>
      </c>
      <c r="O252">
        <v>1</v>
      </c>
      <c r="P252" t="s">
        <v>508</v>
      </c>
    </row>
    <row r="253" spans="2:16" ht="12.75">
      <c r="B253" t="s">
        <v>858</v>
      </c>
      <c r="C253" s="27">
        <v>91</v>
      </c>
      <c r="E253" s="27">
        <f>VLOOKUP((COUNTA(G253:V253)/2),DATA!$E$2:$G$9,2)</f>
        <v>100</v>
      </c>
      <c r="G253">
        <v>1</v>
      </c>
      <c r="H253" t="s">
        <v>533</v>
      </c>
      <c r="I253">
        <v>1</v>
      </c>
      <c r="J253" t="s">
        <v>859</v>
      </c>
      <c r="K253">
        <v>1</v>
      </c>
      <c r="L253" t="s">
        <v>768</v>
      </c>
      <c r="M253">
        <v>1</v>
      </c>
      <c r="N253" t="s">
        <v>767</v>
      </c>
      <c r="O253">
        <v>1</v>
      </c>
      <c r="P253" t="s">
        <v>508</v>
      </c>
    </row>
    <row r="254" spans="2:16" ht="12.75">
      <c r="B254" t="s">
        <v>860</v>
      </c>
      <c r="C254" s="27">
        <v>91</v>
      </c>
      <c r="E254" s="27">
        <f>VLOOKUP((COUNTA(G254:V254)/2),DATA!$E$2:$G$9,2)</f>
        <v>100</v>
      </c>
      <c r="G254">
        <v>1</v>
      </c>
      <c r="H254" t="s">
        <v>533</v>
      </c>
      <c r="I254">
        <v>1</v>
      </c>
      <c r="J254" t="s">
        <v>861</v>
      </c>
      <c r="K254">
        <v>1</v>
      </c>
      <c r="L254" t="s">
        <v>768</v>
      </c>
      <c r="M254">
        <v>1</v>
      </c>
      <c r="N254" t="s">
        <v>767</v>
      </c>
      <c r="O254">
        <v>1</v>
      </c>
      <c r="P254" t="s">
        <v>508</v>
      </c>
    </row>
    <row r="255" spans="2:16" ht="12.75">
      <c r="B255" t="s">
        <v>862</v>
      </c>
      <c r="C255" s="27">
        <v>35</v>
      </c>
      <c r="E255" s="27">
        <f>VLOOKUP((COUNTA(G255:V255)/2),DATA!$E$2:$G$9,2)</f>
        <v>100</v>
      </c>
      <c r="G255">
        <v>1</v>
      </c>
      <c r="H255" t="s">
        <v>1026</v>
      </c>
      <c r="I255">
        <v>1</v>
      </c>
      <c r="J255" t="s">
        <v>708</v>
      </c>
      <c r="K255">
        <v>1</v>
      </c>
      <c r="L255" t="s">
        <v>768</v>
      </c>
      <c r="M255">
        <v>1</v>
      </c>
      <c r="N255" t="s">
        <v>767</v>
      </c>
      <c r="O255">
        <v>1</v>
      </c>
      <c r="P255" t="s">
        <v>770</v>
      </c>
    </row>
    <row r="256" spans="2:16" ht="12.75">
      <c r="B256" t="s">
        <v>863</v>
      </c>
      <c r="C256" s="27">
        <v>105</v>
      </c>
      <c r="E256" s="27">
        <f>VLOOKUP((COUNTA(G256:V256)/2),DATA!$E$2:$G$9,2)</f>
        <v>100</v>
      </c>
      <c r="G256">
        <v>1</v>
      </c>
      <c r="H256" t="s">
        <v>608</v>
      </c>
      <c r="I256">
        <v>1</v>
      </c>
      <c r="J256" t="s">
        <v>791</v>
      </c>
      <c r="K256">
        <v>1</v>
      </c>
      <c r="L256" t="s">
        <v>533</v>
      </c>
      <c r="M256">
        <v>1</v>
      </c>
      <c r="N256" t="s">
        <v>761</v>
      </c>
      <c r="O256">
        <v>1</v>
      </c>
      <c r="P256" t="s">
        <v>508</v>
      </c>
    </row>
    <row r="257" spans="2:16" ht="12.75">
      <c r="B257" t="s">
        <v>864</v>
      </c>
      <c r="C257" s="27">
        <v>105</v>
      </c>
      <c r="E257" s="27">
        <f>VLOOKUP((COUNTA(G257:V257)/2),DATA!$E$2:$G$9,2)</f>
        <v>100</v>
      </c>
      <c r="G257">
        <v>1</v>
      </c>
      <c r="H257" t="s">
        <v>608</v>
      </c>
      <c r="I257">
        <v>1</v>
      </c>
      <c r="J257" t="s">
        <v>791</v>
      </c>
      <c r="K257">
        <v>1</v>
      </c>
      <c r="L257" t="s">
        <v>533</v>
      </c>
      <c r="M257">
        <v>1</v>
      </c>
      <c r="N257" t="s">
        <v>851</v>
      </c>
      <c r="O257">
        <v>1</v>
      </c>
      <c r="P257" t="s">
        <v>508</v>
      </c>
    </row>
    <row r="258" spans="2:16" ht="12.75">
      <c r="B258" t="s">
        <v>759</v>
      </c>
      <c r="C258" s="27">
        <v>611</v>
      </c>
      <c r="E258" s="27">
        <f>VLOOKUP((COUNTA(G258:V258)/2),DATA!$E$2:$G$9,2)</f>
        <v>100</v>
      </c>
      <c r="G258">
        <v>100</v>
      </c>
      <c r="H258" t="s">
        <v>865</v>
      </c>
      <c r="I258">
        <v>100</v>
      </c>
      <c r="J258" t="s">
        <v>6</v>
      </c>
      <c r="K258">
        <v>100</v>
      </c>
      <c r="L258" t="s">
        <v>866</v>
      </c>
      <c r="M258">
        <v>1</v>
      </c>
      <c r="N258" s="11" t="s">
        <v>760</v>
      </c>
      <c r="O258">
        <v>1</v>
      </c>
      <c r="P258" t="s">
        <v>761</v>
      </c>
    </row>
    <row r="259" spans="2:16" ht="12.75">
      <c r="B259" t="s">
        <v>763</v>
      </c>
      <c r="C259" s="27">
        <v>611</v>
      </c>
      <c r="E259" s="27">
        <f>VLOOKUP((COUNTA(G259:V259)/2),DATA!$E$2:$G$9,2)</f>
        <v>100</v>
      </c>
      <c r="G259">
        <v>100</v>
      </c>
      <c r="H259" t="s">
        <v>865</v>
      </c>
      <c r="I259">
        <v>100</v>
      </c>
      <c r="J259" t="s">
        <v>6</v>
      </c>
      <c r="K259">
        <v>100</v>
      </c>
      <c r="L259" t="s">
        <v>846</v>
      </c>
      <c r="M259">
        <v>1</v>
      </c>
      <c r="N259" s="11" t="s">
        <v>760</v>
      </c>
      <c r="O259">
        <v>1</v>
      </c>
      <c r="P259" t="s">
        <v>851</v>
      </c>
    </row>
    <row r="260" spans="2:3" ht="12.75">
      <c r="B260" t="s">
        <v>391</v>
      </c>
      <c r="C260" s="27">
        <v>0</v>
      </c>
    </row>
    <row r="261" spans="2:3" ht="12.75">
      <c r="B261" t="s">
        <v>391</v>
      </c>
      <c r="C261" s="27">
        <v>0</v>
      </c>
    </row>
    <row r="262" spans="2:3" ht="12.75">
      <c r="B262" t="s">
        <v>391</v>
      </c>
      <c r="C262" s="27">
        <v>0</v>
      </c>
    </row>
    <row r="263" spans="2:3" ht="12.75">
      <c r="B263" t="s">
        <v>391</v>
      </c>
      <c r="C263" s="27">
        <v>0</v>
      </c>
    </row>
    <row r="264" spans="2:3" ht="12.75">
      <c r="B264" t="s">
        <v>391</v>
      </c>
      <c r="C264" s="27">
        <v>0</v>
      </c>
    </row>
    <row r="265" spans="2:3" ht="12.75">
      <c r="B265" t="s">
        <v>391</v>
      </c>
      <c r="C265" s="27">
        <v>0</v>
      </c>
    </row>
    <row r="266" spans="2:3" ht="12.75">
      <c r="B266" t="s">
        <v>391</v>
      </c>
      <c r="C266" s="27">
        <v>0</v>
      </c>
    </row>
    <row r="267" spans="2:3" ht="12.75">
      <c r="B267" t="s">
        <v>391</v>
      </c>
      <c r="C267" s="27">
        <v>0</v>
      </c>
    </row>
    <row r="268" spans="2:3" ht="12.75">
      <c r="B268" t="s">
        <v>391</v>
      </c>
      <c r="C268" s="27">
        <v>0</v>
      </c>
    </row>
    <row r="269" spans="2:3" ht="12.75">
      <c r="B269" t="s">
        <v>391</v>
      </c>
      <c r="C269" s="27">
        <v>0</v>
      </c>
    </row>
    <row r="270" spans="2:3" ht="12.75">
      <c r="B270" t="s">
        <v>391</v>
      </c>
      <c r="C270" s="27">
        <v>0</v>
      </c>
    </row>
    <row r="271" spans="2:3" ht="12.75">
      <c r="B271" t="s">
        <v>391</v>
      </c>
      <c r="C271" s="27">
        <v>0</v>
      </c>
    </row>
    <row r="272" spans="2:3" ht="12.75">
      <c r="B272" t="s">
        <v>391</v>
      </c>
      <c r="C272" s="27">
        <v>0</v>
      </c>
    </row>
    <row r="273" ht="13.5" thickBot="1"/>
    <row r="274" spans="2:16" ht="13.5" thickBot="1">
      <c r="B274" s="126" t="s">
        <v>1163</v>
      </c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8"/>
    </row>
    <row r="275" ht="13.5" thickBot="1"/>
    <row r="276" spans="2:20" ht="13.5" thickBot="1">
      <c r="B276" s="126" t="s">
        <v>1164</v>
      </c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8"/>
      <c r="T276" s="3"/>
    </row>
    <row r="277" spans="2:8" ht="12.75">
      <c r="B277" t="s">
        <v>449</v>
      </c>
      <c r="C277" s="27">
        <v>2</v>
      </c>
      <c r="E277" s="27">
        <f>VLOOKUP((COUNTA(G277:V277)/2),DATA!$E$2:$G$9,2)</f>
        <v>1</v>
      </c>
      <c r="F277" s="55">
        <f aca="true" t="shared" si="4" ref="F277:F302">E277/C277</f>
        <v>0.5</v>
      </c>
      <c r="G277">
        <v>2</v>
      </c>
      <c r="H277" t="s">
        <v>622</v>
      </c>
    </row>
    <row r="278" spans="2:8" ht="12.75">
      <c r="B278" t="s">
        <v>450</v>
      </c>
      <c r="C278" s="27">
        <v>2</v>
      </c>
      <c r="E278" s="27">
        <f>VLOOKUP((COUNTA(G278:V278)/2),DATA!$E$2:$G$9,2)</f>
        <v>1</v>
      </c>
      <c r="F278" s="55">
        <f t="shared" si="4"/>
        <v>0.5</v>
      </c>
      <c r="G278">
        <v>2</v>
      </c>
      <c r="H278" t="s">
        <v>620</v>
      </c>
    </row>
    <row r="279" spans="2:8" ht="12.75">
      <c r="B279" t="s">
        <v>451</v>
      </c>
      <c r="C279" s="27">
        <v>2</v>
      </c>
      <c r="E279" s="27">
        <f>VLOOKUP((COUNTA(G279:V279)/2),DATA!$E$2:$G$9,2)</f>
        <v>1</v>
      </c>
      <c r="F279" s="55">
        <f t="shared" si="4"/>
        <v>0.5</v>
      </c>
      <c r="G279">
        <v>2</v>
      </c>
      <c r="H279" t="s">
        <v>621</v>
      </c>
    </row>
    <row r="280" spans="2:10" ht="12.75">
      <c r="B280" t="s">
        <v>452</v>
      </c>
      <c r="C280" s="27">
        <v>3</v>
      </c>
      <c r="E280" s="27">
        <f>VLOOKUP((COUNTA(G280:V280)/2),DATA!$E$2:$G$9,2)</f>
        <v>10</v>
      </c>
      <c r="F280" s="55">
        <f t="shared" si="4"/>
        <v>3.3333333333333335</v>
      </c>
      <c r="G280">
        <v>1</v>
      </c>
      <c r="H280" t="s">
        <v>1228</v>
      </c>
      <c r="I280">
        <v>1</v>
      </c>
      <c r="J280" t="s">
        <v>1239</v>
      </c>
    </row>
    <row r="281" spans="2:10" ht="12.75">
      <c r="B281" t="s">
        <v>453</v>
      </c>
      <c r="C281" s="27">
        <v>3</v>
      </c>
      <c r="E281" s="27">
        <f>VLOOKUP((COUNTA(G281:V281)/2),DATA!$E$2:$G$9,2)</f>
        <v>10</v>
      </c>
      <c r="F281" s="55">
        <f t="shared" si="4"/>
        <v>3.3333333333333335</v>
      </c>
      <c r="G281">
        <v>1</v>
      </c>
      <c r="H281" t="s">
        <v>1228</v>
      </c>
      <c r="I281">
        <v>1</v>
      </c>
      <c r="J281" t="s">
        <v>1240</v>
      </c>
    </row>
    <row r="282" spans="2:10" ht="12.75">
      <c r="B282" t="s">
        <v>454</v>
      </c>
      <c r="C282" s="27">
        <v>3</v>
      </c>
      <c r="E282" s="27">
        <f>VLOOKUP((COUNTA(G282:V282)/2),DATA!$E$2:$G$9,2)</f>
        <v>10</v>
      </c>
      <c r="F282" s="55">
        <f t="shared" si="4"/>
        <v>3.3333333333333335</v>
      </c>
      <c r="G282">
        <v>1</v>
      </c>
      <c r="H282" t="s">
        <v>1228</v>
      </c>
      <c r="I282">
        <v>1</v>
      </c>
      <c r="J282" t="s">
        <v>1241</v>
      </c>
    </row>
    <row r="283" spans="2:10" ht="12.75">
      <c r="B283" t="s">
        <v>455</v>
      </c>
      <c r="C283" s="27">
        <v>3</v>
      </c>
      <c r="E283" s="27">
        <f>VLOOKUP((COUNTA(G283:V283)/2),DATA!$E$2:$G$9,2)</f>
        <v>10</v>
      </c>
      <c r="F283" s="55">
        <f t="shared" si="4"/>
        <v>3.3333333333333335</v>
      </c>
      <c r="G283">
        <v>1</v>
      </c>
      <c r="H283" t="s">
        <v>1228</v>
      </c>
      <c r="I283">
        <v>1</v>
      </c>
      <c r="J283" t="s">
        <v>1242</v>
      </c>
    </row>
    <row r="284" spans="2:12" ht="12.75">
      <c r="B284" t="s">
        <v>456</v>
      </c>
      <c r="C284" s="27">
        <v>4</v>
      </c>
      <c r="E284" s="27">
        <f>VLOOKUP((COUNTA(G284:V284)/2),DATA!$E$2:$G$9,2)</f>
        <v>25</v>
      </c>
      <c r="F284" s="55">
        <f t="shared" si="4"/>
        <v>6.25</v>
      </c>
      <c r="G284">
        <v>1</v>
      </c>
      <c r="H284" t="s">
        <v>1228</v>
      </c>
      <c r="I284">
        <v>1</v>
      </c>
      <c r="J284" t="s">
        <v>406</v>
      </c>
      <c r="K284">
        <v>1</v>
      </c>
      <c r="L284" t="s">
        <v>1243</v>
      </c>
    </row>
    <row r="285" spans="2:12" ht="12.75">
      <c r="B285" t="s">
        <v>457</v>
      </c>
      <c r="C285" s="27">
        <v>4</v>
      </c>
      <c r="E285" s="27">
        <f>VLOOKUP((COUNTA(G285:V285)/2),DATA!$E$2:$G$9,2)</f>
        <v>25</v>
      </c>
      <c r="F285" s="55">
        <f t="shared" si="4"/>
        <v>6.25</v>
      </c>
      <c r="G285">
        <v>1</v>
      </c>
      <c r="H285" t="s">
        <v>1228</v>
      </c>
      <c r="I285">
        <v>1</v>
      </c>
      <c r="J285" t="s">
        <v>1244</v>
      </c>
      <c r="K285">
        <v>1</v>
      </c>
      <c r="L285" t="s">
        <v>1243</v>
      </c>
    </row>
    <row r="286" spans="2:12" ht="12.75">
      <c r="B286" t="s">
        <v>458</v>
      </c>
      <c r="C286" s="27">
        <v>4</v>
      </c>
      <c r="E286" s="27">
        <f>VLOOKUP((COUNTA(G286:V286)/2),DATA!$E$2:$G$9,2)</f>
        <v>25</v>
      </c>
      <c r="F286" s="55">
        <f t="shared" si="4"/>
        <v>6.25</v>
      </c>
      <c r="G286">
        <v>1</v>
      </c>
      <c r="H286" t="s">
        <v>1228</v>
      </c>
      <c r="I286">
        <v>1</v>
      </c>
      <c r="J286" t="s">
        <v>940</v>
      </c>
      <c r="K286">
        <v>1</v>
      </c>
      <c r="L286" t="s">
        <v>1243</v>
      </c>
    </row>
    <row r="287" spans="2:12" ht="12.75">
      <c r="B287" t="s">
        <v>459</v>
      </c>
      <c r="C287" s="27">
        <v>4</v>
      </c>
      <c r="E287" s="27">
        <f>VLOOKUP((COUNTA(G287:V287)/2),DATA!$E$2:$G$9,2)</f>
        <v>25</v>
      </c>
      <c r="F287" s="55">
        <f t="shared" si="4"/>
        <v>6.25</v>
      </c>
      <c r="G287">
        <v>1</v>
      </c>
      <c r="H287" t="s">
        <v>1228</v>
      </c>
      <c r="I287">
        <v>1</v>
      </c>
      <c r="J287" t="s">
        <v>0</v>
      </c>
      <c r="K287">
        <v>1</v>
      </c>
      <c r="L287" t="s">
        <v>1243</v>
      </c>
    </row>
    <row r="288" spans="2:12" ht="12.75">
      <c r="B288" t="s">
        <v>460</v>
      </c>
      <c r="C288" s="27">
        <v>5</v>
      </c>
      <c r="E288" s="27">
        <f>VLOOKUP((COUNTA(G288:V288)/2),DATA!$E$2:$G$9,2)</f>
        <v>25</v>
      </c>
      <c r="F288" s="55">
        <f t="shared" si="4"/>
        <v>5</v>
      </c>
      <c r="G288">
        <v>1</v>
      </c>
      <c r="H288" t="s">
        <v>1228</v>
      </c>
      <c r="I288">
        <v>1</v>
      </c>
      <c r="J288" t="s">
        <v>1</v>
      </c>
      <c r="K288">
        <v>1</v>
      </c>
      <c r="L288" t="s">
        <v>2</v>
      </c>
    </row>
    <row r="289" spans="2:14" ht="12.75">
      <c r="B289" t="s">
        <v>461</v>
      </c>
      <c r="C289" s="27">
        <v>5</v>
      </c>
      <c r="E289" s="27">
        <f>VLOOKUP((COUNTA(G289:V289)/2),DATA!$E$2:$G$9,2)</f>
        <v>50</v>
      </c>
      <c r="F289" s="55">
        <f t="shared" si="4"/>
        <v>10</v>
      </c>
      <c r="G289">
        <v>1</v>
      </c>
      <c r="H289" t="s">
        <v>1228</v>
      </c>
      <c r="I289">
        <v>1</v>
      </c>
      <c r="J289" t="s">
        <v>3</v>
      </c>
      <c r="K289">
        <v>1</v>
      </c>
      <c r="L289" t="s">
        <v>4</v>
      </c>
      <c r="M289">
        <v>1</v>
      </c>
      <c r="N289" t="s">
        <v>1243</v>
      </c>
    </row>
    <row r="290" spans="2:14" ht="12.75">
      <c r="B290" t="s">
        <v>462</v>
      </c>
      <c r="C290" s="27">
        <v>5</v>
      </c>
      <c r="E290" s="27">
        <f>VLOOKUP((COUNTA(G290:V290)/2),DATA!$E$2:$G$9,2)</f>
        <v>50</v>
      </c>
      <c r="F290" s="55">
        <f t="shared" si="4"/>
        <v>10</v>
      </c>
      <c r="G290">
        <v>1</v>
      </c>
      <c r="H290" t="s">
        <v>1228</v>
      </c>
      <c r="I290">
        <v>1</v>
      </c>
      <c r="J290" t="s">
        <v>5</v>
      </c>
      <c r="K290">
        <v>1</v>
      </c>
      <c r="L290" t="s">
        <v>4</v>
      </c>
      <c r="M290">
        <v>1</v>
      </c>
      <c r="N290" t="s">
        <v>1243</v>
      </c>
    </row>
    <row r="291" spans="2:14" ht="12.75">
      <c r="B291" t="s">
        <v>463</v>
      </c>
      <c r="C291" s="27">
        <v>6</v>
      </c>
      <c r="E291" s="27">
        <f>VLOOKUP((COUNTA(G291:V291)/2),DATA!$E$2:$G$9,2)</f>
        <v>50</v>
      </c>
      <c r="F291" s="55">
        <f t="shared" si="4"/>
        <v>8.333333333333334</v>
      </c>
      <c r="G291">
        <v>1</v>
      </c>
      <c r="H291" t="s">
        <v>1228</v>
      </c>
      <c r="I291">
        <v>1</v>
      </c>
      <c r="J291" t="s">
        <v>6</v>
      </c>
      <c r="K291">
        <v>1</v>
      </c>
      <c r="L291" t="s">
        <v>1239</v>
      </c>
      <c r="M291">
        <v>1</v>
      </c>
      <c r="N291" t="s">
        <v>1243</v>
      </c>
    </row>
    <row r="292" spans="2:14" ht="12.75">
      <c r="B292" t="s">
        <v>464</v>
      </c>
      <c r="C292" s="27">
        <v>5</v>
      </c>
      <c r="E292" s="27">
        <f>VLOOKUP((COUNTA(G292:V292)/2),DATA!$E$2:$G$9,2)</f>
        <v>50</v>
      </c>
      <c r="F292" s="55">
        <f t="shared" si="4"/>
        <v>10</v>
      </c>
      <c r="G292">
        <v>1</v>
      </c>
      <c r="H292" t="s">
        <v>1228</v>
      </c>
      <c r="I292">
        <v>1</v>
      </c>
      <c r="J292" t="s">
        <v>1239</v>
      </c>
      <c r="K292">
        <v>1</v>
      </c>
      <c r="L292" t="s">
        <v>7</v>
      </c>
      <c r="M292">
        <v>1</v>
      </c>
      <c r="N292" t="s">
        <v>1243</v>
      </c>
    </row>
    <row r="293" spans="2:14" ht="12.75">
      <c r="B293" t="s">
        <v>465</v>
      </c>
      <c r="C293" s="27">
        <v>5</v>
      </c>
      <c r="E293" s="27">
        <f>VLOOKUP((COUNTA(G293:V293)/2),DATA!$E$2:$G$9,2)</f>
        <v>50</v>
      </c>
      <c r="F293" s="55">
        <f t="shared" si="4"/>
        <v>10</v>
      </c>
      <c r="G293">
        <v>1</v>
      </c>
      <c r="H293" t="s">
        <v>1228</v>
      </c>
      <c r="I293">
        <v>1</v>
      </c>
      <c r="J293" t="s">
        <v>1239</v>
      </c>
      <c r="K293">
        <v>1</v>
      </c>
      <c r="L293" t="s">
        <v>8</v>
      </c>
      <c r="M293">
        <v>1</v>
      </c>
      <c r="N293" t="s">
        <v>1243</v>
      </c>
    </row>
    <row r="294" spans="2:14" ht="12.75">
      <c r="B294" t="s">
        <v>466</v>
      </c>
      <c r="C294" s="27">
        <v>5</v>
      </c>
      <c r="E294" s="27">
        <f>VLOOKUP((COUNTA(G294:V294)/2),DATA!$E$2:$G$9,2)</f>
        <v>50</v>
      </c>
      <c r="F294" s="55">
        <f t="shared" si="4"/>
        <v>10</v>
      </c>
      <c r="G294">
        <v>1</v>
      </c>
      <c r="H294" t="s">
        <v>1228</v>
      </c>
      <c r="I294">
        <v>1</v>
      </c>
      <c r="J294" t="s">
        <v>400</v>
      </c>
      <c r="K294">
        <v>1</v>
      </c>
      <c r="L294" t="s">
        <v>683</v>
      </c>
      <c r="M294">
        <v>1</v>
      </c>
      <c r="N294" t="s">
        <v>1243</v>
      </c>
    </row>
    <row r="295" spans="2:14" ht="12.75">
      <c r="B295" t="s">
        <v>467</v>
      </c>
      <c r="C295" s="27">
        <v>5</v>
      </c>
      <c r="E295" s="27">
        <f>VLOOKUP((COUNTA(G295:V295)/2),DATA!$E$2:$G$9,2)</f>
        <v>50</v>
      </c>
      <c r="F295" s="55">
        <f t="shared" si="4"/>
        <v>10</v>
      </c>
      <c r="G295">
        <v>1</v>
      </c>
      <c r="H295" t="s">
        <v>1228</v>
      </c>
      <c r="I295">
        <v>1</v>
      </c>
      <c r="J295" t="s">
        <v>1239</v>
      </c>
      <c r="K295">
        <v>1</v>
      </c>
      <c r="L295" t="s">
        <v>401</v>
      </c>
      <c r="M295">
        <v>1</v>
      </c>
      <c r="N295" t="s">
        <v>1243</v>
      </c>
    </row>
    <row r="296" spans="2:14" ht="12.75">
      <c r="B296" t="s">
        <v>468</v>
      </c>
      <c r="C296" s="27">
        <v>6</v>
      </c>
      <c r="E296" s="27">
        <f>VLOOKUP((COUNTA(G296:V296)/2),DATA!$E$2:$G$9,2)</f>
        <v>50</v>
      </c>
      <c r="F296" s="55">
        <f t="shared" si="4"/>
        <v>8.333333333333334</v>
      </c>
      <c r="G296">
        <v>1</v>
      </c>
      <c r="H296" t="s">
        <v>1228</v>
      </c>
      <c r="I296">
        <v>1</v>
      </c>
      <c r="J296" t="s">
        <v>402</v>
      </c>
      <c r="K296">
        <v>1</v>
      </c>
      <c r="L296" t="s">
        <v>403</v>
      </c>
      <c r="M296">
        <v>1</v>
      </c>
      <c r="N296" t="s">
        <v>1243</v>
      </c>
    </row>
    <row r="297" spans="2:16" ht="12.75">
      <c r="B297" t="s">
        <v>469</v>
      </c>
      <c r="C297" s="27">
        <v>6</v>
      </c>
      <c r="E297" s="27">
        <f>VLOOKUP((COUNTA(G297:V297)/2),DATA!$E$2:$G$9,2)</f>
        <v>100</v>
      </c>
      <c r="F297" s="55">
        <f t="shared" si="4"/>
        <v>16.666666666666668</v>
      </c>
      <c r="G297">
        <v>1</v>
      </c>
      <c r="H297" t="s">
        <v>1228</v>
      </c>
      <c r="I297">
        <v>1</v>
      </c>
      <c r="J297" t="s">
        <v>1239</v>
      </c>
      <c r="K297">
        <v>1</v>
      </c>
      <c r="L297" t="s">
        <v>404</v>
      </c>
      <c r="M297">
        <v>1</v>
      </c>
      <c r="N297" t="s">
        <v>405</v>
      </c>
      <c r="O297">
        <v>1</v>
      </c>
      <c r="P297" t="s">
        <v>1243</v>
      </c>
    </row>
    <row r="298" spans="2:16" ht="12.75">
      <c r="B298" t="s">
        <v>470</v>
      </c>
      <c r="C298" s="27">
        <v>8</v>
      </c>
      <c r="E298" s="27">
        <f>VLOOKUP((COUNTA(G298:V298)/2),DATA!$E$2:$G$9,2)</f>
        <v>100</v>
      </c>
      <c r="F298" s="55">
        <f t="shared" si="4"/>
        <v>12.5</v>
      </c>
      <c r="G298">
        <v>1</v>
      </c>
      <c r="H298" t="s">
        <v>1228</v>
      </c>
      <c r="I298">
        <v>1</v>
      </c>
      <c r="J298" t="s">
        <v>1240</v>
      </c>
      <c r="K298">
        <v>1</v>
      </c>
      <c r="L298" t="s">
        <v>1239</v>
      </c>
      <c r="M298">
        <v>1</v>
      </c>
      <c r="N298" t="s">
        <v>2</v>
      </c>
      <c r="O298">
        <v>1</v>
      </c>
      <c r="P298" t="s">
        <v>1243</v>
      </c>
    </row>
    <row r="299" spans="2:18" ht="12.75">
      <c r="B299" t="s">
        <v>471</v>
      </c>
      <c r="C299" s="27">
        <v>10</v>
      </c>
      <c r="E299" s="27">
        <f>VLOOKUP((COUNTA(G299:V299)/2),DATA!$E$2:$G$9,2)</f>
        <v>250</v>
      </c>
      <c r="F299" s="55">
        <f t="shared" si="4"/>
        <v>25</v>
      </c>
      <c r="G299">
        <v>1</v>
      </c>
      <c r="H299" t="s">
        <v>1228</v>
      </c>
      <c r="I299">
        <v>1</v>
      </c>
      <c r="J299" t="s">
        <v>1239</v>
      </c>
      <c r="K299">
        <v>1</v>
      </c>
      <c r="L299" t="s">
        <v>406</v>
      </c>
      <c r="M299">
        <v>1</v>
      </c>
      <c r="N299" t="s">
        <v>407</v>
      </c>
      <c r="O299">
        <v>1</v>
      </c>
      <c r="P299" t="s">
        <v>402</v>
      </c>
      <c r="Q299">
        <v>1</v>
      </c>
      <c r="R299" t="s">
        <v>1243</v>
      </c>
    </row>
    <row r="300" spans="2:18" ht="12.75">
      <c r="B300" t="s">
        <v>472</v>
      </c>
      <c r="C300" s="27">
        <v>91</v>
      </c>
      <c r="E300" s="27">
        <f>VLOOKUP((COUNTA(G300:V300)/2),DATA!$E$2:$G$9,2)</f>
        <v>250</v>
      </c>
      <c r="F300" s="55">
        <f t="shared" si="4"/>
        <v>2.7472527472527473</v>
      </c>
      <c r="G300">
        <v>1</v>
      </c>
      <c r="H300" t="s">
        <v>1228</v>
      </c>
      <c r="I300">
        <v>10</v>
      </c>
      <c r="J300" t="s">
        <v>408</v>
      </c>
      <c r="K300">
        <v>10</v>
      </c>
      <c r="L300" t="s">
        <v>410</v>
      </c>
      <c r="M300">
        <v>10</v>
      </c>
      <c r="N300" t="s">
        <v>406</v>
      </c>
      <c r="O300">
        <v>10</v>
      </c>
      <c r="P300" t="s">
        <v>409</v>
      </c>
      <c r="Q300">
        <v>10</v>
      </c>
      <c r="R300" t="s">
        <v>4</v>
      </c>
    </row>
    <row r="301" spans="2:20" ht="12.75">
      <c r="B301" t="s">
        <v>473</v>
      </c>
      <c r="C301" s="27">
        <v>12</v>
      </c>
      <c r="E301" s="27">
        <f>VLOOKUP((COUNTA(G301:V301)/2),DATA!$E$2:$G$9,2)</f>
        <v>500</v>
      </c>
      <c r="F301" s="55">
        <f t="shared" si="4"/>
        <v>41.666666666666664</v>
      </c>
      <c r="G301">
        <v>1</v>
      </c>
      <c r="H301" t="s">
        <v>1228</v>
      </c>
      <c r="I301">
        <v>1</v>
      </c>
      <c r="J301" t="s">
        <v>407</v>
      </c>
      <c r="K301">
        <v>1</v>
      </c>
      <c r="L301" t="s">
        <v>406</v>
      </c>
      <c r="M301">
        <v>1</v>
      </c>
      <c r="N301" t="s">
        <v>400</v>
      </c>
      <c r="O301">
        <v>1</v>
      </c>
      <c r="P301" t="s">
        <v>408</v>
      </c>
      <c r="Q301">
        <v>1</v>
      </c>
      <c r="R301" t="s">
        <v>409</v>
      </c>
      <c r="S301">
        <v>1</v>
      </c>
      <c r="T301" t="s">
        <v>1243</v>
      </c>
    </row>
    <row r="302" spans="2:22" ht="12.75">
      <c r="B302" t="s">
        <v>474</v>
      </c>
      <c r="C302" s="27">
        <v>13</v>
      </c>
      <c r="E302" s="27">
        <f>VLOOKUP((COUNTA(G302:V302)/2),DATA!$E$2:$G$9,2)</f>
        <v>1000</v>
      </c>
      <c r="F302" s="55">
        <f t="shared" si="4"/>
        <v>76.92307692307692</v>
      </c>
      <c r="G302">
        <v>1</v>
      </c>
      <c r="H302" t="s">
        <v>1228</v>
      </c>
      <c r="I302">
        <v>1</v>
      </c>
      <c r="J302" t="s">
        <v>1239</v>
      </c>
      <c r="K302">
        <v>1</v>
      </c>
      <c r="L302" t="s">
        <v>406</v>
      </c>
      <c r="M302">
        <v>1</v>
      </c>
      <c r="N302" t="s">
        <v>400</v>
      </c>
      <c r="O302">
        <v>1</v>
      </c>
      <c r="P302" t="s">
        <v>408</v>
      </c>
      <c r="Q302">
        <v>1</v>
      </c>
      <c r="R302" t="s">
        <v>410</v>
      </c>
      <c r="S302">
        <v>1</v>
      </c>
      <c r="T302" t="s">
        <v>411</v>
      </c>
      <c r="U302">
        <v>1</v>
      </c>
      <c r="V302" t="s">
        <v>1243</v>
      </c>
    </row>
    <row r="303" ht="13.5" thickBot="1"/>
    <row r="304" spans="2:16" ht="13.5" thickBot="1">
      <c r="B304" s="126" t="s">
        <v>1120</v>
      </c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8"/>
    </row>
    <row r="305" spans="2:8" ht="12.75">
      <c r="B305" t="s">
        <v>898</v>
      </c>
      <c r="C305" s="27">
        <v>100</v>
      </c>
      <c r="E305" s="27">
        <f>VLOOKUP((COUNTA(G305:V305)/2),DATA!$E$2:$G$9,2)</f>
        <v>1</v>
      </c>
      <c r="F305" s="55">
        <f>E305/C305</f>
        <v>0.01</v>
      </c>
      <c r="G305">
        <v>20</v>
      </c>
      <c r="H305" s="12" t="s">
        <v>1176</v>
      </c>
    </row>
    <row r="306" spans="2:8" ht="12.75">
      <c r="B306" s="53" t="s">
        <v>577</v>
      </c>
      <c r="C306" s="27">
        <v>100</v>
      </c>
      <c r="E306" s="27">
        <f>VLOOKUP((COUNTA(G306:V306)/2),DATA!$E$2:$G$9,2)</f>
        <v>1</v>
      </c>
      <c r="F306" s="55">
        <f aca="true" t="shared" si="5" ref="F306:F317">E306/C306</f>
        <v>0.01</v>
      </c>
      <c r="G306">
        <v>20</v>
      </c>
      <c r="H306" t="s">
        <v>1130</v>
      </c>
    </row>
    <row r="307" spans="2:8" ht="12.75">
      <c r="B307" s="11" t="s">
        <v>578</v>
      </c>
      <c r="C307" s="27">
        <v>100</v>
      </c>
      <c r="E307" s="27">
        <f>VLOOKUP((COUNTA(G307:V307)/2),DATA!$E$2:$G$9,2)</f>
        <v>1</v>
      </c>
      <c r="F307" s="55">
        <f t="shared" si="5"/>
        <v>0.01</v>
      </c>
      <c r="G307">
        <v>20</v>
      </c>
      <c r="H307" t="s">
        <v>1132</v>
      </c>
    </row>
    <row r="308" spans="2:8" ht="12.75">
      <c r="B308" s="11" t="s">
        <v>579</v>
      </c>
      <c r="C308" s="27">
        <v>100</v>
      </c>
      <c r="E308" s="27">
        <f>VLOOKUP((COUNTA(G308:V308)/2),DATA!$E$2:$G$9,2)</f>
        <v>1</v>
      </c>
      <c r="F308" s="55">
        <f t="shared" si="5"/>
        <v>0.01</v>
      </c>
      <c r="G308">
        <v>20</v>
      </c>
      <c r="H308" t="s">
        <v>1131</v>
      </c>
    </row>
    <row r="309" spans="2:8" ht="12.75">
      <c r="B309" s="11" t="s">
        <v>580</v>
      </c>
      <c r="C309" s="27">
        <v>100</v>
      </c>
      <c r="E309" s="27">
        <f>VLOOKUP((COUNTA(G309:V309)/2),DATA!$E$2:$G$9,2)</f>
        <v>1</v>
      </c>
      <c r="F309" s="55">
        <f t="shared" si="5"/>
        <v>0.01</v>
      </c>
      <c r="G309">
        <v>20</v>
      </c>
      <c r="H309" t="s">
        <v>1137</v>
      </c>
    </row>
    <row r="310" spans="2:8" ht="12.75">
      <c r="B310" s="11" t="s">
        <v>581</v>
      </c>
      <c r="C310" s="27">
        <v>100</v>
      </c>
      <c r="E310" s="27">
        <f>VLOOKUP((COUNTA(G310:V310)/2),DATA!$E$2:$G$9,2)</f>
        <v>1</v>
      </c>
      <c r="F310" s="55">
        <f t="shared" si="5"/>
        <v>0.01</v>
      </c>
      <c r="G310">
        <v>20</v>
      </c>
      <c r="H310" t="s">
        <v>1136</v>
      </c>
    </row>
    <row r="311" spans="2:8" ht="12.75">
      <c r="B311" s="11" t="s">
        <v>582</v>
      </c>
      <c r="C311" s="27">
        <v>100</v>
      </c>
      <c r="E311" s="27">
        <f>VLOOKUP((COUNTA(G311:V311)/2),DATA!$E$2:$G$9,2)</f>
        <v>1</v>
      </c>
      <c r="F311" s="55">
        <f t="shared" si="5"/>
        <v>0.01</v>
      </c>
      <c r="G311">
        <v>20</v>
      </c>
      <c r="H311" t="s">
        <v>1134</v>
      </c>
    </row>
    <row r="312" spans="2:8" ht="12.75">
      <c r="B312" s="11" t="s">
        <v>762</v>
      </c>
      <c r="C312" s="27">
        <v>100</v>
      </c>
      <c r="E312" s="27">
        <f>VLOOKUP((COUNTA(G312:V312)/2),DATA!$E$2:$G$9,2)</f>
        <v>1</v>
      </c>
      <c r="F312" s="55">
        <f t="shared" si="5"/>
        <v>0.01</v>
      </c>
      <c r="G312">
        <v>20</v>
      </c>
      <c r="H312" t="s">
        <v>1177</v>
      </c>
    </row>
    <row r="313" spans="2:8" ht="12.75">
      <c r="B313" s="11" t="s">
        <v>889</v>
      </c>
      <c r="C313" s="27">
        <v>100</v>
      </c>
      <c r="E313" s="27">
        <f>VLOOKUP((COUNTA(G313:V313)/2),DATA!$E$2:$G$9,2)</f>
        <v>1</v>
      </c>
      <c r="F313" s="55">
        <f t="shared" si="5"/>
        <v>0.01</v>
      </c>
      <c r="G313">
        <v>20</v>
      </c>
      <c r="H313" t="s">
        <v>1178</v>
      </c>
    </row>
    <row r="314" spans="2:8" ht="12.75">
      <c r="B314" t="s">
        <v>475</v>
      </c>
      <c r="C314" s="27">
        <v>100</v>
      </c>
      <c r="E314" s="27">
        <f>VLOOKUP((COUNTA(G314:V314)/2),DATA!$E$2:$G$9,2)</f>
        <v>1</v>
      </c>
      <c r="F314" s="55">
        <f t="shared" si="5"/>
        <v>0.01</v>
      </c>
      <c r="G314">
        <v>20</v>
      </c>
      <c r="H314" t="s">
        <v>584</v>
      </c>
    </row>
    <row r="315" spans="2:8" ht="12.75">
      <c r="B315" t="s">
        <v>476</v>
      </c>
      <c r="C315" s="27">
        <v>100</v>
      </c>
      <c r="E315" s="27">
        <f>VLOOKUP((COUNTA(G315:V315)/2),DATA!$E$2:$G$9,2)</f>
        <v>1</v>
      </c>
      <c r="F315" s="55">
        <f t="shared" si="5"/>
        <v>0.01</v>
      </c>
      <c r="G315">
        <v>20</v>
      </c>
      <c r="H315" t="s">
        <v>1138</v>
      </c>
    </row>
    <row r="316" spans="2:8" ht="12.75">
      <c r="B316" t="s">
        <v>477</v>
      </c>
      <c r="C316" s="27">
        <v>20</v>
      </c>
      <c r="E316" s="27">
        <f>VLOOKUP((COUNTA(G316:V316)/2),DATA!$E$2:$G$9,2)</f>
        <v>1</v>
      </c>
      <c r="F316" s="55">
        <f t="shared" si="5"/>
        <v>0.05</v>
      </c>
      <c r="G316">
        <v>20</v>
      </c>
      <c r="H316" t="s">
        <v>758</v>
      </c>
    </row>
    <row r="317" spans="2:8" ht="12.75">
      <c r="B317" t="s">
        <v>478</v>
      </c>
      <c r="C317" s="27">
        <v>20</v>
      </c>
      <c r="E317" s="27">
        <f>VLOOKUP((COUNTA(G317:V317)/2),DATA!$E$2:$G$9,2)</f>
        <v>1</v>
      </c>
      <c r="F317" s="55">
        <f t="shared" si="5"/>
        <v>0.05</v>
      </c>
      <c r="G317">
        <v>20</v>
      </c>
      <c r="H317" t="s">
        <v>585</v>
      </c>
    </row>
    <row r="318" spans="2:10" ht="12.75">
      <c r="B318" t="s">
        <v>480</v>
      </c>
      <c r="C318" s="27">
        <v>20</v>
      </c>
      <c r="E318" s="27">
        <f>VLOOKUP((COUNTA(G318:V318)/2),DATA!$E$2:$G$9,2)</f>
        <v>10</v>
      </c>
      <c r="F318" s="55">
        <f>E318/C318</f>
        <v>0.5</v>
      </c>
      <c r="G318">
        <v>2</v>
      </c>
      <c r="H318" t="s">
        <v>1130</v>
      </c>
      <c r="I318">
        <v>2</v>
      </c>
      <c r="J318" t="s">
        <v>1132</v>
      </c>
    </row>
    <row r="319" spans="2:14" ht="12.75">
      <c r="B319" t="s">
        <v>479</v>
      </c>
      <c r="C319" s="27">
        <v>30</v>
      </c>
      <c r="E319" s="27">
        <f>VLOOKUP((COUNTA(G319:V319)/2),DATA!$E$2:$G$9,2)</f>
        <v>50</v>
      </c>
      <c r="F319" s="55">
        <f>E319/C319</f>
        <v>1.6666666666666667</v>
      </c>
      <c r="G319">
        <v>2</v>
      </c>
      <c r="H319" t="s">
        <v>1179</v>
      </c>
      <c r="I319">
        <v>2</v>
      </c>
      <c r="J319" t="s">
        <v>1178</v>
      </c>
      <c r="K319">
        <v>1</v>
      </c>
      <c r="L319" t="s">
        <v>481</v>
      </c>
      <c r="M319">
        <v>1</v>
      </c>
      <c r="N319" t="s">
        <v>1135</v>
      </c>
    </row>
    <row r="320" spans="2:12" ht="12.75">
      <c r="B320" t="s">
        <v>482</v>
      </c>
      <c r="C320" s="27">
        <v>30</v>
      </c>
      <c r="E320" s="27">
        <f>VLOOKUP((COUNTA(G320:V320)/2),DATA!$E$2:$G$9,2)</f>
        <v>25</v>
      </c>
      <c r="F320" s="55">
        <f>E320/C320</f>
        <v>0.8333333333333334</v>
      </c>
      <c r="G320">
        <v>2</v>
      </c>
      <c r="H320" t="s">
        <v>1134</v>
      </c>
      <c r="I320">
        <v>2</v>
      </c>
      <c r="J320" t="s">
        <v>1177</v>
      </c>
      <c r="K320">
        <v>2</v>
      </c>
      <c r="L320" t="s">
        <v>1131</v>
      </c>
    </row>
    <row r="321" ht="13.5" thickBot="1"/>
    <row r="322" spans="2:16" ht="13.5" thickBot="1">
      <c r="B322" s="126" t="s">
        <v>1174</v>
      </c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</row>
    <row r="323" ht="13.5" thickBot="1"/>
    <row r="324" spans="2:16" ht="13.5" thickBot="1">
      <c r="B324" s="126" t="s">
        <v>1124</v>
      </c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8"/>
    </row>
    <row r="325" spans="2:10" ht="12.75">
      <c r="B325" t="s">
        <v>123</v>
      </c>
      <c r="C325" s="27">
        <v>14</v>
      </c>
      <c r="E325" s="27">
        <f>VLOOKUP((COUNTA(G325:V325)/2),DATA!$E$2:$G$9,2)</f>
        <v>10</v>
      </c>
      <c r="F325" s="55">
        <f aca="true" t="shared" si="6" ref="F325:F388">E325/C325</f>
        <v>0.7142857142857143</v>
      </c>
      <c r="G325">
        <v>4</v>
      </c>
      <c r="H325" t="s">
        <v>684</v>
      </c>
      <c r="I325">
        <v>2</v>
      </c>
      <c r="J325" t="s">
        <v>1141</v>
      </c>
    </row>
    <row r="326" spans="2:10" ht="12.75">
      <c r="B326" t="s">
        <v>134</v>
      </c>
      <c r="C326" s="27">
        <v>11</v>
      </c>
      <c r="E326" s="27">
        <f>VLOOKUP((COUNTA(G326:V326)/2),DATA!$E$2:$G$9,2)</f>
        <v>10</v>
      </c>
      <c r="F326" s="55">
        <f t="shared" si="6"/>
        <v>0.9090909090909091</v>
      </c>
      <c r="G326">
        <v>10</v>
      </c>
      <c r="H326" t="s">
        <v>687</v>
      </c>
      <c r="I326">
        <v>1</v>
      </c>
      <c r="J326" t="s">
        <v>1057</v>
      </c>
    </row>
    <row r="327" spans="2:10" ht="12.75">
      <c r="B327" t="s">
        <v>135</v>
      </c>
      <c r="C327" s="27">
        <v>6</v>
      </c>
      <c r="E327" s="27">
        <f>VLOOKUP((COUNTA(G327:V327)/2),DATA!$E$2:$G$9,2)</f>
        <v>10</v>
      </c>
      <c r="F327" s="55">
        <f t="shared" si="6"/>
        <v>1.6666666666666667</v>
      </c>
      <c r="G327">
        <v>1</v>
      </c>
      <c r="H327" t="s">
        <v>685</v>
      </c>
      <c r="I327">
        <v>1</v>
      </c>
      <c r="J327" t="s">
        <v>1141</v>
      </c>
    </row>
    <row r="328" spans="2:10" ht="12.75">
      <c r="B328" t="s">
        <v>136</v>
      </c>
      <c r="C328" s="27">
        <v>12</v>
      </c>
      <c r="E328" s="27">
        <f>VLOOKUP((COUNTA(G328:V328)/2),DATA!$E$2:$G$9,2)</f>
        <v>10</v>
      </c>
      <c r="F328" s="55">
        <f t="shared" si="6"/>
        <v>0.8333333333333334</v>
      </c>
      <c r="G328">
        <v>2</v>
      </c>
      <c r="H328" t="s">
        <v>685</v>
      </c>
      <c r="I328">
        <v>2</v>
      </c>
      <c r="J328" t="s">
        <v>1141</v>
      </c>
    </row>
    <row r="329" spans="2:10" ht="12.75">
      <c r="B329" t="s">
        <v>137</v>
      </c>
      <c r="C329" s="27">
        <v>18</v>
      </c>
      <c r="E329" s="27">
        <f>VLOOKUP((COUNTA(G329:V329)/2),DATA!$E$2:$G$9,2)</f>
        <v>10</v>
      </c>
      <c r="F329" s="55">
        <f t="shared" si="6"/>
        <v>0.5555555555555556</v>
      </c>
      <c r="G329">
        <v>3</v>
      </c>
      <c r="H329" t="s">
        <v>685</v>
      </c>
      <c r="I329">
        <v>3</v>
      </c>
      <c r="J329" t="s">
        <v>1141</v>
      </c>
    </row>
    <row r="330" spans="2:10" ht="12.75">
      <c r="B330" t="s">
        <v>138</v>
      </c>
      <c r="C330" s="27">
        <v>24</v>
      </c>
      <c r="E330" s="27">
        <f>VLOOKUP((COUNTA(G330:V330)/2),DATA!$E$2:$G$9,2)</f>
        <v>10</v>
      </c>
      <c r="F330" s="55">
        <f t="shared" si="6"/>
        <v>0.4166666666666667</v>
      </c>
      <c r="G330">
        <v>4</v>
      </c>
      <c r="H330" t="s">
        <v>685</v>
      </c>
      <c r="I330">
        <v>4</v>
      </c>
      <c r="J330" t="s">
        <v>1141</v>
      </c>
    </row>
    <row r="331" spans="2:10" ht="12.75">
      <c r="B331" t="s">
        <v>139</v>
      </c>
      <c r="C331" s="27">
        <v>6</v>
      </c>
      <c r="E331" s="27">
        <f>VLOOKUP((COUNTA(G331:V331)/2),DATA!$E$2:$G$9,2)</f>
        <v>10</v>
      </c>
      <c r="F331" s="55">
        <f t="shared" si="6"/>
        <v>1.6666666666666667</v>
      </c>
      <c r="G331">
        <v>1</v>
      </c>
      <c r="H331" t="s">
        <v>685</v>
      </c>
      <c r="I331">
        <v>1</v>
      </c>
      <c r="J331" t="s">
        <v>1140</v>
      </c>
    </row>
    <row r="332" spans="2:10" ht="12.75">
      <c r="B332" t="s">
        <v>140</v>
      </c>
      <c r="C332" s="27">
        <v>12</v>
      </c>
      <c r="E332" s="27">
        <f>VLOOKUP((COUNTA(G332:V332)/2),DATA!$E$2:$G$9,2)</f>
        <v>10</v>
      </c>
      <c r="F332" s="55">
        <f t="shared" si="6"/>
        <v>0.8333333333333334</v>
      </c>
      <c r="G332">
        <v>2</v>
      </c>
      <c r="H332" t="s">
        <v>685</v>
      </c>
      <c r="I332">
        <v>2</v>
      </c>
      <c r="J332" t="s">
        <v>1140</v>
      </c>
    </row>
    <row r="333" spans="2:10" ht="12.75">
      <c r="B333" t="s">
        <v>141</v>
      </c>
      <c r="C333" s="27">
        <v>18</v>
      </c>
      <c r="E333" s="27">
        <f>VLOOKUP((COUNTA(G333:V333)/2),DATA!$E$2:$G$9,2)</f>
        <v>10</v>
      </c>
      <c r="F333" s="55">
        <f t="shared" si="6"/>
        <v>0.5555555555555556</v>
      </c>
      <c r="G333">
        <v>3</v>
      </c>
      <c r="H333" t="s">
        <v>685</v>
      </c>
      <c r="I333">
        <v>3</v>
      </c>
      <c r="J333" t="s">
        <v>1140</v>
      </c>
    </row>
    <row r="334" spans="2:10" ht="12.75">
      <c r="B334" t="s">
        <v>142</v>
      </c>
      <c r="C334" s="27">
        <v>24</v>
      </c>
      <c r="E334" s="27">
        <f>VLOOKUP((COUNTA(G334:V334)/2),DATA!$E$2:$G$9,2)</f>
        <v>10</v>
      </c>
      <c r="F334" s="55">
        <f t="shared" si="6"/>
        <v>0.4166666666666667</v>
      </c>
      <c r="G334">
        <v>4</v>
      </c>
      <c r="H334" t="s">
        <v>685</v>
      </c>
      <c r="I334">
        <v>4</v>
      </c>
      <c r="J334" t="s">
        <v>1140</v>
      </c>
    </row>
    <row r="335" spans="2:10" ht="12.75">
      <c r="B335" t="s">
        <v>143</v>
      </c>
      <c r="C335" s="27">
        <v>6</v>
      </c>
      <c r="E335" s="27">
        <f>VLOOKUP((COUNTA(G335:V335)/2),DATA!$E$2:$G$9,2)</f>
        <v>10</v>
      </c>
      <c r="F335" s="55">
        <f t="shared" si="6"/>
        <v>1.6666666666666667</v>
      </c>
      <c r="G335">
        <v>1</v>
      </c>
      <c r="H335" t="s">
        <v>684</v>
      </c>
      <c r="I335">
        <v>1</v>
      </c>
      <c r="J335" t="s">
        <v>1140</v>
      </c>
    </row>
    <row r="336" spans="2:10" ht="12.75">
      <c r="B336" t="s">
        <v>144</v>
      </c>
      <c r="C336" s="27">
        <v>12</v>
      </c>
      <c r="E336" s="27">
        <f>VLOOKUP((COUNTA(G336:V336)/2),DATA!$E$2:$G$9,2)</f>
        <v>10</v>
      </c>
      <c r="F336" s="55">
        <f t="shared" si="6"/>
        <v>0.8333333333333334</v>
      </c>
      <c r="G336">
        <v>2</v>
      </c>
      <c r="H336" t="s">
        <v>684</v>
      </c>
      <c r="I336">
        <v>2</v>
      </c>
      <c r="J336" t="s">
        <v>1140</v>
      </c>
    </row>
    <row r="337" spans="2:10" ht="12.75">
      <c r="B337" t="s">
        <v>145</v>
      </c>
      <c r="C337" s="27">
        <v>18</v>
      </c>
      <c r="E337" s="27">
        <f>VLOOKUP((COUNTA(G337:V337)/2),DATA!$E$2:$G$9,2)</f>
        <v>10</v>
      </c>
      <c r="F337" s="55">
        <f t="shared" si="6"/>
        <v>0.5555555555555556</v>
      </c>
      <c r="G337">
        <v>3</v>
      </c>
      <c r="H337" t="s">
        <v>684</v>
      </c>
      <c r="I337">
        <v>3</v>
      </c>
      <c r="J337" t="s">
        <v>1140</v>
      </c>
    </row>
    <row r="338" spans="2:10" ht="12.75">
      <c r="B338" t="s">
        <v>146</v>
      </c>
      <c r="C338" s="27">
        <v>24</v>
      </c>
      <c r="E338" s="27">
        <f>VLOOKUP((COUNTA(G338:V338)/2),DATA!$E$2:$G$9,2)</f>
        <v>10</v>
      </c>
      <c r="F338" s="55">
        <f t="shared" si="6"/>
        <v>0.4166666666666667</v>
      </c>
      <c r="G338">
        <v>4</v>
      </c>
      <c r="H338" t="s">
        <v>684</v>
      </c>
      <c r="I338">
        <v>4</v>
      </c>
      <c r="J338" t="s">
        <v>1140</v>
      </c>
    </row>
    <row r="339" spans="2:10" ht="12.75">
      <c r="B339" t="s">
        <v>147</v>
      </c>
      <c r="C339" s="27">
        <v>20</v>
      </c>
      <c r="E339" s="27">
        <f>VLOOKUP((COUNTA(G339:V339)/2),DATA!$E$2:$G$9,2)</f>
        <v>10</v>
      </c>
      <c r="F339" s="55">
        <f t="shared" si="6"/>
        <v>0.5</v>
      </c>
      <c r="G339">
        <v>10</v>
      </c>
      <c r="H339" t="s">
        <v>1227</v>
      </c>
      <c r="I339">
        <v>10</v>
      </c>
      <c r="J339" t="s">
        <v>660</v>
      </c>
    </row>
    <row r="340" spans="2:10" ht="12.75">
      <c r="B340" t="s">
        <v>148</v>
      </c>
      <c r="C340" s="27">
        <v>19</v>
      </c>
      <c r="E340" s="27">
        <f>VLOOKUP((COUNTA(G340:V340)/2),DATA!$E$2:$G$9,2)</f>
        <v>10</v>
      </c>
      <c r="F340" s="55">
        <f t="shared" si="6"/>
        <v>0.5263157894736842</v>
      </c>
      <c r="G340">
        <v>7</v>
      </c>
      <c r="H340" t="s">
        <v>686</v>
      </c>
      <c r="I340">
        <v>1</v>
      </c>
      <c r="J340" t="s">
        <v>1132</v>
      </c>
    </row>
    <row r="341" spans="2:10" ht="12.75">
      <c r="B341" t="s">
        <v>149</v>
      </c>
      <c r="C341" s="27">
        <v>5</v>
      </c>
      <c r="E341" s="27">
        <f>VLOOKUP((COUNTA(G341:V341)/2),DATA!$E$2:$G$9,2)</f>
        <v>10</v>
      </c>
      <c r="F341" s="55">
        <f t="shared" si="6"/>
        <v>2</v>
      </c>
      <c r="G341">
        <v>1</v>
      </c>
      <c r="H341" t="s">
        <v>686</v>
      </c>
      <c r="I341">
        <v>3</v>
      </c>
      <c r="J341" t="s">
        <v>684</v>
      </c>
    </row>
    <row r="342" spans="2:10" ht="12.75">
      <c r="B342" t="s">
        <v>150</v>
      </c>
      <c r="C342" s="27">
        <v>4</v>
      </c>
      <c r="E342" s="27">
        <f>VLOOKUP((COUNTA(G342:V342)/2),DATA!$E$2:$G$9,2)</f>
        <v>10</v>
      </c>
      <c r="F342" s="55">
        <f t="shared" si="6"/>
        <v>2.5</v>
      </c>
      <c r="G342">
        <v>1</v>
      </c>
      <c r="H342" t="s">
        <v>684</v>
      </c>
      <c r="I342">
        <v>3</v>
      </c>
      <c r="J342" t="s">
        <v>685</v>
      </c>
    </row>
    <row r="343" spans="2:10" ht="12.75">
      <c r="B343" t="s">
        <v>151</v>
      </c>
      <c r="C343" s="27">
        <v>4</v>
      </c>
      <c r="E343" s="27">
        <f>VLOOKUP((COUNTA(G343:V343)/2),DATA!$E$2:$G$9,2)</f>
        <v>10</v>
      </c>
      <c r="F343" s="55">
        <f t="shared" si="6"/>
        <v>2.5</v>
      </c>
      <c r="G343">
        <v>1</v>
      </c>
      <c r="H343" t="s">
        <v>685</v>
      </c>
      <c r="I343">
        <v>3</v>
      </c>
      <c r="J343" t="s">
        <v>684</v>
      </c>
    </row>
    <row r="344" spans="2:10" ht="12.75">
      <c r="B344" t="s">
        <v>152</v>
      </c>
      <c r="C344" s="27">
        <v>2</v>
      </c>
      <c r="E344" s="27">
        <f>VLOOKUP((COUNTA(G344:V344)/2),DATA!$E$2:$G$9,2)</f>
        <v>10</v>
      </c>
      <c r="F344" s="55">
        <f t="shared" si="6"/>
        <v>5</v>
      </c>
      <c r="G344">
        <v>1</v>
      </c>
      <c r="H344" t="s">
        <v>685</v>
      </c>
      <c r="I344">
        <v>1</v>
      </c>
      <c r="J344" t="s">
        <v>1151</v>
      </c>
    </row>
    <row r="345" spans="2:10" ht="12.75">
      <c r="B345" t="s">
        <v>153</v>
      </c>
      <c r="C345" s="27">
        <v>3</v>
      </c>
      <c r="E345" s="27">
        <f>VLOOKUP((COUNTA(G345:V345)/2),DATA!$E$2:$G$9,2)</f>
        <v>10</v>
      </c>
      <c r="F345" s="55">
        <f t="shared" si="6"/>
        <v>3.3333333333333335</v>
      </c>
      <c r="G345">
        <v>2</v>
      </c>
      <c r="H345" t="s">
        <v>685</v>
      </c>
      <c r="I345">
        <v>1</v>
      </c>
      <c r="J345" t="s">
        <v>1151</v>
      </c>
    </row>
    <row r="346" spans="2:10" ht="12.75">
      <c r="B346" t="s">
        <v>154</v>
      </c>
      <c r="C346" s="27">
        <v>4</v>
      </c>
      <c r="E346" s="27">
        <f>VLOOKUP((COUNTA(G346:V346)/2),DATA!$E$2:$G$9,2)</f>
        <v>10</v>
      </c>
      <c r="F346" s="55">
        <f t="shared" si="6"/>
        <v>2.5</v>
      </c>
      <c r="G346">
        <v>2</v>
      </c>
      <c r="H346" t="s">
        <v>685</v>
      </c>
      <c r="I346">
        <v>2</v>
      </c>
      <c r="J346" t="s">
        <v>1151</v>
      </c>
    </row>
    <row r="347" spans="2:10" ht="12.75">
      <c r="B347" t="s">
        <v>155</v>
      </c>
      <c r="C347" s="27">
        <v>5</v>
      </c>
      <c r="E347" s="27">
        <f>VLOOKUP((COUNTA(G347:V347)/2),DATA!$E$2:$G$9,2)</f>
        <v>10</v>
      </c>
      <c r="F347" s="55">
        <f t="shared" si="6"/>
        <v>2</v>
      </c>
      <c r="G347">
        <v>3</v>
      </c>
      <c r="H347" t="s">
        <v>685</v>
      </c>
      <c r="I347">
        <v>2</v>
      </c>
      <c r="J347" t="s">
        <v>1151</v>
      </c>
    </row>
    <row r="348" spans="2:10" ht="12.75">
      <c r="B348" t="s">
        <v>156</v>
      </c>
      <c r="C348" s="27">
        <v>11</v>
      </c>
      <c r="E348" s="27">
        <f>VLOOKUP((COUNTA(G348:V348)/2),DATA!$E$2:$G$9,2)</f>
        <v>10</v>
      </c>
      <c r="F348" s="55">
        <f t="shared" si="6"/>
        <v>0.9090909090909091</v>
      </c>
      <c r="G348">
        <v>5</v>
      </c>
      <c r="H348" t="s">
        <v>684</v>
      </c>
      <c r="I348">
        <v>3</v>
      </c>
      <c r="J348" t="s">
        <v>986</v>
      </c>
    </row>
    <row r="349" spans="2:10" ht="12.75">
      <c r="B349" t="s">
        <v>157</v>
      </c>
      <c r="C349" s="27">
        <v>13</v>
      </c>
      <c r="E349" s="27">
        <f>VLOOKUP((COUNTA(G349:V349)/2),DATA!$E$2:$G$9,2)</f>
        <v>10</v>
      </c>
      <c r="F349" s="55">
        <f t="shared" si="6"/>
        <v>0.7692307692307693</v>
      </c>
      <c r="G349">
        <v>5</v>
      </c>
      <c r="H349" t="s">
        <v>686</v>
      </c>
      <c r="I349">
        <v>3</v>
      </c>
      <c r="J349" t="s">
        <v>684</v>
      </c>
    </row>
    <row r="350" spans="2:10" ht="12.75">
      <c r="B350" t="s">
        <v>158</v>
      </c>
      <c r="C350" s="27">
        <v>15</v>
      </c>
      <c r="E350" s="27">
        <f>VLOOKUP((COUNTA(G350:V350)/2),DATA!$E$2:$G$9,2)</f>
        <v>10</v>
      </c>
      <c r="F350" s="55">
        <f t="shared" si="6"/>
        <v>0.6666666666666666</v>
      </c>
      <c r="G350">
        <v>7</v>
      </c>
      <c r="H350" t="s">
        <v>686</v>
      </c>
      <c r="I350">
        <v>1</v>
      </c>
      <c r="J350" t="s">
        <v>1150</v>
      </c>
    </row>
    <row r="351" spans="2:12" ht="12.75">
      <c r="B351" t="s">
        <v>159</v>
      </c>
      <c r="C351" s="27">
        <v>37</v>
      </c>
      <c r="E351" s="27">
        <f>VLOOKUP((COUNTA(G351:V351)/2),DATA!$E$2:$G$9,2)</f>
        <v>25</v>
      </c>
      <c r="F351" s="55">
        <f t="shared" si="6"/>
        <v>0.6756756756756757</v>
      </c>
      <c r="G351">
        <v>15</v>
      </c>
      <c r="H351" t="s">
        <v>489</v>
      </c>
      <c r="I351">
        <v>11</v>
      </c>
      <c r="J351" t="s">
        <v>641</v>
      </c>
      <c r="K351">
        <v>11</v>
      </c>
      <c r="L351" t="s">
        <v>640</v>
      </c>
    </row>
    <row r="352" spans="2:12" ht="12.75">
      <c r="B352" t="s">
        <v>160</v>
      </c>
      <c r="C352" s="27">
        <v>40</v>
      </c>
      <c r="E352" s="27">
        <f>VLOOKUP((COUNTA(G352:V352)/2),DATA!$E$2:$G$9,2)</f>
        <v>25</v>
      </c>
      <c r="F352" s="55">
        <f t="shared" si="6"/>
        <v>0.625</v>
      </c>
      <c r="G352">
        <v>5</v>
      </c>
      <c r="H352" t="s">
        <v>930</v>
      </c>
      <c r="I352">
        <v>5</v>
      </c>
      <c r="J352" t="s">
        <v>686</v>
      </c>
      <c r="K352">
        <v>5</v>
      </c>
      <c r="L352" t="s">
        <v>1145</v>
      </c>
    </row>
    <row r="353" spans="2:12" ht="12.75">
      <c r="B353" t="s">
        <v>161</v>
      </c>
      <c r="C353" s="27">
        <v>26</v>
      </c>
      <c r="E353" s="27">
        <f>VLOOKUP((COUNTA(G353:V353)/2),DATA!$E$2:$G$9,2)</f>
        <v>25</v>
      </c>
      <c r="F353" s="55">
        <f t="shared" si="6"/>
        <v>0.9615384615384616</v>
      </c>
      <c r="G353">
        <v>10</v>
      </c>
      <c r="H353" s="60" t="s">
        <v>661</v>
      </c>
      <c r="I353">
        <v>8</v>
      </c>
      <c r="J353" t="s">
        <v>1038</v>
      </c>
      <c r="K353">
        <v>8</v>
      </c>
      <c r="L353" t="s">
        <v>673</v>
      </c>
    </row>
    <row r="354" spans="2:12" ht="12.75">
      <c r="B354" t="s">
        <v>162</v>
      </c>
      <c r="C354" s="27">
        <v>23</v>
      </c>
      <c r="E354" s="27">
        <f>VLOOKUP((COUNTA(G354:V354)/2),DATA!$E$2:$G$9,2)</f>
        <v>25</v>
      </c>
      <c r="F354" s="55">
        <f t="shared" si="6"/>
        <v>1.0869565217391304</v>
      </c>
      <c r="G354">
        <v>5</v>
      </c>
      <c r="H354" t="s">
        <v>930</v>
      </c>
      <c r="I354">
        <v>5</v>
      </c>
      <c r="J354" t="s">
        <v>686</v>
      </c>
      <c r="K354">
        <v>4</v>
      </c>
      <c r="L354" t="s">
        <v>986</v>
      </c>
    </row>
    <row r="355" spans="2:12" ht="12.75">
      <c r="B355" t="s">
        <v>163</v>
      </c>
      <c r="C355" s="27">
        <v>31</v>
      </c>
      <c r="E355" s="27">
        <f>VLOOKUP((COUNTA(G355:V355)/2),DATA!$E$2:$G$9,2)</f>
        <v>25</v>
      </c>
      <c r="F355" s="55">
        <f t="shared" si="6"/>
        <v>0.8064516129032258</v>
      </c>
      <c r="G355">
        <v>7</v>
      </c>
      <c r="H355" t="s">
        <v>930</v>
      </c>
      <c r="I355">
        <v>6</v>
      </c>
      <c r="J355" t="s">
        <v>686</v>
      </c>
      <c r="K355">
        <v>6</v>
      </c>
      <c r="L355" t="s">
        <v>986</v>
      </c>
    </row>
    <row r="356" spans="2:12" ht="12.75">
      <c r="B356" t="s">
        <v>164</v>
      </c>
      <c r="C356" s="27">
        <v>36</v>
      </c>
      <c r="E356" s="27">
        <f>VLOOKUP((COUNTA(G356:V356)/2),DATA!$E$2:$G$9,2)</f>
        <v>25</v>
      </c>
      <c r="F356" s="55">
        <f t="shared" si="6"/>
        <v>0.6944444444444444</v>
      </c>
      <c r="G356">
        <v>8</v>
      </c>
      <c r="H356" t="s">
        <v>930</v>
      </c>
      <c r="I356">
        <v>7</v>
      </c>
      <c r="J356" t="s">
        <v>686</v>
      </c>
      <c r="K356">
        <v>7</v>
      </c>
      <c r="L356" t="s">
        <v>986</v>
      </c>
    </row>
    <row r="357" spans="2:12" ht="12.75">
      <c r="B357" t="s">
        <v>165</v>
      </c>
      <c r="C357" s="27">
        <v>38</v>
      </c>
      <c r="E357" s="27">
        <f>VLOOKUP((COUNTA(G357:V357)/2),DATA!$E$2:$G$9,2)</f>
        <v>25</v>
      </c>
      <c r="F357" s="55">
        <f t="shared" si="6"/>
        <v>0.6578947368421053</v>
      </c>
      <c r="G357">
        <v>8</v>
      </c>
      <c r="H357" t="s">
        <v>930</v>
      </c>
      <c r="I357">
        <v>8</v>
      </c>
      <c r="J357" t="s">
        <v>686</v>
      </c>
      <c r="K357">
        <v>7</v>
      </c>
      <c r="L357" t="s">
        <v>986</v>
      </c>
    </row>
    <row r="358" spans="2:12" ht="12.75">
      <c r="B358" t="s">
        <v>166</v>
      </c>
      <c r="C358" s="27">
        <v>22</v>
      </c>
      <c r="E358" s="27">
        <f>VLOOKUP((COUNTA(G358:V358)/2),DATA!$E$2:$G$9,2)</f>
        <v>25</v>
      </c>
      <c r="F358" s="55">
        <f t="shared" si="6"/>
        <v>1.1363636363636365</v>
      </c>
      <c r="G358">
        <v>6</v>
      </c>
      <c r="H358" t="s">
        <v>686</v>
      </c>
      <c r="I358">
        <v>6</v>
      </c>
      <c r="J358" t="s">
        <v>685</v>
      </c>
      <c r="K358">
        <v>4</v>
      </c>
      <c r="L358" t="s">
        <v>1052</v>
      </c>
    </row>
    <row r="359" spans="2:12" ht="12.75">
      <c r="B359" t="s">
        <v>167</v>
      </c>
      <c r="C359" s="27">
        <v>105</v>
      </c>
      <c r="E359" s="27">
        <f>VLOOKUP((COUNTA(G359:V359)/2),DATA!$E$2:$G$9,2)</f>
        <v>25</v>
      </c>
      <c r="F359" s="55">
        <f t="shared" si="6"/>
        <v>0.23809523809523808</v>
      </c>
      <c r="G359">
        <v>10</v>
      </c>
      <c r="H359" t="s">
        <v>1145</v>
      </c>
      <c r="I359">
        <v>10</v>
      </c>
      <c r="J359" t="s">
        <v>1141</v>
      </c>
      <c r="K359">
        <v>5</v>
      </c>
      <c r="L359" t="s">
        <v>978</v>
      </c>
    </row>
    <row r="360" spans="2:14" ht="12.75">
      <c r="B360" t="s">
        <v>168</v>
      </c>
      <c r="C360" s="27">
        <v>15</v>
      </c>
      <c r="E360" s="27">
        <f>VLOOKUP((COUNTA(G360:V360)/2),DATA!$E$2:$G$9,2)</f>
        <v>50</v>
      </c>
      <c r="F360" s="55">
        <f t="shared" si="6"/>
        <v>3.3333333333333335</v>
      </c>
      <c r="G360">
        <v>4</v>
      </c>
      <c r="H360" t="s">
        <v>684</v>
      </c>
      <c r="I360">
        <v>4</v>
      </c>
      <c r="J360" t="s">
        <v>1150</v>
      </c>
      <c r="K360">
        <v>3</v>
      </c>
      <c r="L360" t="s">
        <v>1154</v>
      </c>
      <c r="M360">
        <v>1</v>
      </c>
      <c r="N360" t="s">
        <v>949</v>
      </c>
    </row>
    <row r="361" spans="2:14" ht="12.75">
      <c r="B361" t="s">
        <v>169</v>
      </c>
      <c r="C361" s="27">
        <v>19</v>
      </c>
      <c r="E361" s="27">
        <f>VLOOKUP((COUNTA(G361:V361)/2),DATA!$E$2:$G$9,2)</f>
        <v>50</v>
      </c>
      <c r="F361" s="55">
        <f t="shared" si="6"/>
        <v>2.6315789473684212</v>
      </c>
      <c r="G361">
        <v>10</v>
      </c>
      <c r="H361" t="s">
        <v>690</v>
      </c>
      <c r="I361">
        <v>4</v>
      </c>
      <c r="J361" t="s">
        <v>696</v>
      </c>
      <c r="K361">
        <v>4</v>
      </c>
      <c r="L361" t="s">
        <v>1031</v>
      </c>
      <c r="M361">
        <v>1</v>
      </c>
      <c r="N361" t="s">
        <v>1055</v>
      </c>
    </row>
    <row r="362" spans="2:14" ht="12.75">
      <c r="B362" t="s">
        <v>170</v>
      </c>
      <c r="C362" s="27">
        <v>6</v>
      </c>
      <c r="E362" s="27">
        <f>VLOOKUP((COUNTA(G362:V362)/2),DATA!$E$2:$G$9,2)</f>
        <v>50</v>
      </c>
      <c r="F362" s="55">
        <f t="shared" si="6"/>
        <v>8.333333333333334</v>
      </c>
      <c r="G362">
        <v>2</v>
      </c>
      <c r="H362" t="s">
        <v>1021</v>
      </c>
      <c r="I362">
        <v>2</v>
      </c>
      <c r="J362" t="s">
        <v>697</v>
      </c>
      <c r="K362">
        <v>1</v>
      </c>
      <c r="L362" t="s">
        <v>968</v>
      </c>
      <c r="M362">
        <v>1</v>
      </c>
      <c r="N362" t="s">
        <v>698</v>
      </c>
    </row>
    <row r="363" spans="2:14" ht="12.75">
      <c r="B363" t="s">
        <v>171</v>
      </c>
      <c r="C363" s="27">
        <v>72</v>
      </c>
      <c r="E363" s="27">
        <f>VLOOKUP((COUNTA(G363:V363)/2),DATA!$E$2:$G$9,2)</f>
        <v>50</v>
      </c>
      <c r="F363" s="55">
        <f t="shared" si="6"/>
        <v>0.6944444444444444</v>
      </c>
      <c r="G363">
        <v>16</v>
      </c>
      <c r="H363" t="s">
        <v>930</v>
      </c>
      <c r="I363">
        <v>10</v>
      </c>
      <c r="J363" t="s">
        <v>1154</v>
      </c>
      <c r="K363">
        <v>6</v>
      </c>
      <c r="L363" t="s">
        <v>685</v>
      </c>
      <c r="M363">
        <v>6</v>
      </c>
      <c r="N363" t="s">
        <v>1145</v>
      </c>
    </row>
    <row r="364" spans="2:14" ht="12.75">
      <c r="B364" t="s">
        <v>172</v>
      </c>
      <c r="C364" s="27">
        <v>62</v>
      </c>
      <c r="E364" s="27">
        <f>VLOOKUP((COUNTA(G364:V364)/2),DATA!$E$2:$G$9,2)</f>
        <v>50</v>
      </c>
      <c r="F364" s="55">
        <f t="shared" si="6"/>
        <v>0.8064516129032258</v>
      </c>
      <c r="G364">
        <v>30</v>
      </c>
      <c r="H364" t="s">
        <v>985</v>
      </c>
      <c r="I364">
        <v>30</v>
      </c>
      <c r="J364" t="s">
        <v>1227</v>
      </c>
      <c r="K364">
        <v>1</v>
      </c>
      <c r="L364" t="s">
        <v>691</v>
      </c>
      <c r="M364">
        <v>1</v>
      </c>
      <c r="N364" t="s">
        <v>692</v>
      </c>
    </row>
    <row r="365" spans="2:14" ht="12.75">
      <c r="B365" t="s">
        <v>173</v>
      </c>
      <c r="C365" s="27">
        <v>88</v>
      </c>
      <c r="E365" s="27">
        <f>VLOOKUP((COUNTA(G365:V365)/2),DATA!$E$2:$G$9,2)</f>
        <v>50</v>
      </c>
      <c r="F365" s="55">
        <f t="shared" si="6"/>
        <v>0.5681818181818182</v>
      </c>
      <c r="G365">
        <v>8</v>
      </c>
      <c r="H365" t="s">
        <v>1145</v>
      </c>
      <c r="I365">
        <v>8</v>
      </c>
      <c r="J365" t="s">
        <v>1143</v>
      </c>
      <c r="K365">
        <v>4</v>
      </c>
      <c r="L365" t="s">
        <v>930</v>
      </c>
      <c r="M365">
        <v>4</v>
      </c>
      <c r="N365" t="s">
        <v>978</v>
      </c>
    </row>
    <row r="366" spans="2:14" ht="12.75">
      <c r="B366" t="s">
        <v>174</v>
      </c>
      <c r="C366" s="27">
        <v>58</v>
      </c>
      <c r="E366" s="27">
        <f>VLOOKUP((COUNTA(G366:V366)/2),DATA!$E$2:$G$9,2)</f>
        <v>50</v>
      </c>
      <c r="F366" s="55">
        <f t="shared" si="6"/>
        <v>0.8620689655172413</v>
      </c>
      <c r="G366">
        <v>30</v>
      </c>
      <c r="H366" t="s">
        <v>693</v>
      </c>
      <c r="I366">
        <v>20</v>
      </c>
      <c r="J366" t="s">
        <v>1031</v>
      </c>
      <c r="K366">
        <v>4</v>
      </c>
      <c r="L366" t="s">
        <v>1153</v>
      </c>
      <c r="M366">
        <v>4</v>
      </c>
      <c r="N366" t="s">
        <v>1028</v>
      </c>
    </row>
    <row r="367" spans="2:14" ht="12.75">
      <c r="B367" t="s">
        <v>175</v>
      </c>
      <c r="C367" s="27">
        <v>11</v>
      </c>
      <c r="E367" s="27">
        <f>VLOOKUP((COUNTA(G367:V367)/2),DATA!$E$2:$G$9,2)</f>
        <v>50</v>
      </c>
      <c r="F367" s="55">
        <f t="shared" si="6"/>
        <v>4.545454545454546</v>
      </c>
      <c r="G367">
        <v>4</v>
      </c>
      <c r="H367" t="s">
        <v>1154</v>
      </c>
      <c r="I367">
        <v>1</v>
      </c>
      <c r="J367" t="s">
        <v>694</v>
      </c>
      <c r="K367">
        <v>1</v>
      </c>
      <c r="L367" t="s">
        <v>929</v>
      </c>
      <c r="M367">
        <v>1</v>
      </c>
      <c r="N367" t="s">
        <v>965</v>
      </c>
    </row>
    <row r="368" spans="2:14" ht="12.75">
      <c r="B368" t="s">
        <v>176</v>
      </c>
      <c r="C368" s="27">
        <v>17</v>
      </c>
      <c r="E368" s="27">
        <f>VLOOKUP((COUNTA(G368:V368)/2),DATA!$E$2:$G$9,2)</f>
        <v>50</v>
      </c>
      <c r="F368" s="55">
        <f t="shared" si="6"/>
        <v>2.9411764705882355</v>
      </c>
      <c r="G368">
        <v>4</v>
      </c>
      <c r="H368" t="s">
        <v>930</v>
      </c>
      <c r="I368">
        <v>4</v>
      </c>
      <c r="J368" t="s">
        <v>1051</v>
      </c>
      <c r="K368">
        <v>4</v>
      </c>
      <c r="L368" t="s">
        <v>1154</v>
      </c>
      <c r="M368">
        <v>1</v>
      </c>
      <c r="N368" t="s">
        <v>537</v>
      </c>
    </row>
    <row r="369" spans="2:14" ht="12.75">
      <c r="B369" t="s">
        <v>177</v>
      </c>
      <c r="C369" s="27">
        <v>34</v>
      </c>
      <c r="E369" s="27">
        <f>VLOOKUP((COUNTA(G369:V369)/2),DATA!$E$2:$G$9,2)</f>
        <v>50</v>
      </c>
      <c r="F369" s="55">
        <f t="shared" si="6"/>
        <v>1.4705882352941178</v>
      </c>
      <c r="G369">
        <v>9</v>
      </c>
      <c r="H369" t="s">
        <v>684</v>
      </c>
      <c r="I369">
        <v>9</v>
      </c>
      <c r="J369" t="s">
        <v>685</v>
      </c>
      <c r="K369">
        <v>8</v>
      </c>
      <c r="L369" t="s">
        <v>930</v>
      </c>
      <c r="M369">
        <v>8</v>
      </c>
      <c r="N369" t="s">
        <v>695</v>
      </c>
    </row>
    <row r="370" spans="2:14" ht="12.75">
      <c r="B370" t="s">
        <v>178</v>
      </c>
      <c r="C370" s="27">
        <v>123</v>
      </c>
      <c r="E370" s="27">
        <f>VLOOKUP((COUNTA(G370:V370)/2),DATA!$E$2:$G$9,2)</f>
        <v>50</v>
      </c>
      <c r="F370" s="55">
        <f t="shared" si="6"/>
        <v>0.4065040650406504</v>
      </c>
      <c r="G370">
        <v>10</v>
      </c>
      <c r="H370" t="s">
        <v>686</v>
      </c>
      <c r="I370">
        <v>10</v>
      </c>
      <c r="J370" t="s">
        <v>1141</v>
      </c>
      <c r="K370">
        <v>10</v>
      </c>
      <c r="L370" t="s">
        <v>1142</v>
      </c>
      <c r="M370">
        <v>3</v>
      </c>
      <c r="N370" t="s">
        <v>930</v>
      </c>
    </row>
    <row r="371" spans="2:14" ht="12.75">
      <c r="B371" t="s">
        <v>179</v>
      </c>
      <c r="C371" s="27">
        <v>17</v>
      </c>
      <c r="E371" s="27">
        <f>VLOOKUP((COUNTA(G371:V371)/2),DATA!$E$2:$G$9,2)</f>
        <v>50</v>
      </c>
      <c r="F371" s="55">
        <f t="shared" si="6"/>
        <v>2.9411764705882355</v>
      </c>
      <c r="G371">
        <v>4</v>
      </c>
      <c r="H371" t="s">
        <v>1052</v>
      </c>
      <c r="I371">
        <v>4</v>
      </c>
      <c r="J371" t="s">
        <v>686</v>
      </c>
      <c r="K371">
        <v>4</v>
      </c>
      <c r="L371" t="s">
        <v>930</v>
      </c>
      <c r="M371">
        <v>1</v>
      </c>
      <c r="N371" t="s">
        <v>537</v>
      </c>
    </row>
    <row r="372" spans="2:14" ht="12.75">
      <c r="B372" t="s">
        <v>180</v>
      </c>
      <c r="C372" s="27">
        <v>17</v>
      </c>
      <c r="E372" s="27">
        <f>VLOOKUP((COUNTA(G372:V372)/2),DATA!$E$2:$G$9,2)</f>
        <v>50</v>
      </c>
      <c r="F372" s="55">
        <f t="shared" si="6"/>
        <v>2.9411764705882355</v>
      </c>
      <c r="G372">
        <v>4</v>
      </c>
      <c r="H372" t="s">
        <v>686</v>
      </c>
      <c r="I372">
        <v>4</v>
      </c>
      <c r="J372" t="s">
        <v>930</v>
      </c>
      <c r="K372">
        <v>4</v>
      </c>
      <c r="L372" t="s">
        <v>1053</v>
      </c>
      <c r="M372">
        <v>1</v>
      </c>
      <c r="N372" t="s">
        <v>537</v>
      </c>
    </row>
    <row r="373" spans="2:14" ht="12.75">
      <c r="B373" t="s">
        <v>181</v>
      </c>
      <c r="C373" s="27">
        <v>68</v>
      </c>
      <c r="E373" s="27">
        <f>VLOOKUP((COUNTA(G373:V373)/2),DATA!$E$2:$G$9,2)</f>
        <v>50</v>
      </c>
      <c r="F373" s="55">
        <f t="shared" si="6"/>
        <v>0.7352941176470589</v>
      </c>
      <c r="G373">
        <v>14</v>
      </c>
      <c r="H373" t="s">
        <v>930</v>
      </c>
      <c r="I373">
        <v>6</v>
      </c>
      <c r="J373" t="s">
        <v>1145</v>
      </c>
      <c r="K373">
        <v>4</v>
      </c>
      <c r="L373" t="s">
        <v>1161</v>
      </c>
      <c r="M373">
        <v>2</v>
      </c>
      <c r="N373" t="s">
        <v>686</v>
      </c>
    </row>
    <row r="374" spans="2:14" ht="12.75">
      <c r="B374" t="s">
        <v>182</v>
      </c>
      <c r="C374" s="27">
        <v>29</v>
      </c>
      <c r="E374" s="27">
        <f>VLOOKUP((COUNTA(G374:V374)/2),DATA!$E$2:$G$9,2)</f>
        <v>50</v>
      </c>
      <c r="F374" s="55">
        <f t="shared" si="6"/>
        <v>1.7241379310344827</v>
      </c>
      <c r="G374">
        <v>7</v>
      </c>
      <c r="H374" t="s">
        <v>685</v>
      </c>
      <c r="I374">
        <v>7</v>
      </c>
      <c r="J374" t="s">
        <v>684</v>
      </c>
      <c r="K374">
        <v>7</v>
      </c>
      <c r="L374" t="s">
        <v>695</v>
      </c>
      <c r="M374">
        <v>8</v>
      </c>
      <c r="N374" t="s">
        <v>930</v>
      </c>
    </row>
    <row r="375" spans="2:14" ht="12.75">
      <c r="B375" t="s">
        <v>183</v>
      </c>
      <c r="C375" s="27">
        <v>39</v>
      </c>
      <c r="E375" s="27">
        <f>VLOOKUP((COUNTA(G375:V375)/2),DATA!$E$2:$G$9,2)</f>
        <v>50</v>
      </c>
      <c r="F375" s="55">
        <f t="shared" si="6"/>
        <v>1.2820512820512822</v>
      </c>
      <c r="G375">
        <v>11</v>
      </c>
      <c r="H375" t="s">
        <v>685</v>
      </c>
      <c r="I375">
        <v>11</v>
      </c>
      <c r="J375" t="s">
        <v>684</v>
      </c>
      <c r="K375">
        <v>9</v>
      </c>
      <c r="L375" t="s">
        <v>695</v>
      </c>
      <c r="M375">
        <v>8</v>
      </c>
      <c r="N375" t="s">
        <v>930</v>
      </c>
    </row>
    <row r="376" spans="2:14" ht="12.75">
      <c r="B376" t="s">
        <v>184</v>
      </c>
      <c r="C376" s="27">
        <v>44</v>
      </c>
      <c r="E376" s="27">
        <f>VLOOKUP((COUNTA(G376:V376)/2),DATA!$E$2:$G$9,2)</f>
        <v>50</v>
      </c>
      <c r="F376" s="55">
        <f t="shared" si="6"/>
        <v>1.1363636363636365</v>
      </c>
      <c r="G376">
        <v>13</v>
      </c>
      <c r="H376" t="s">
        <v>685</v>
      </c>
      <c r="I376">
        <v>13</v>
      </c>
      <c r="J376" t="s">
        <v>684</v>
      </c>
      <c r="K376">
        <v>10</v>
      </c>
      <c r="L376" t="s">
        <v>695</v>
      </c>
      <c r="M376">
        <v>8</v>
      </c>
      <c r="N376" t="s">
        <v>930</v>
      </c>
    </row>
    <row r="377" spans="2:16" ht="12.75">
      <c r="B377" t="s">
        <v>185</v>
      </c>
      <c r="C377" s="27">
        <v>32</v>
      </c>
      <c r="E377" s="27">
        <f>VLOOKUP((COUNTA(G377:V377)/2),DATA!$E$2:$G$9,2)</f>
        <v>100</v>
      </c>
      <c r="F377" s="55">
        <f t="shared" si="6"/>
        <v>3.125</v>
      </c>
      <c r="G377">
        <v>15</v>
      </c>
      <c r="H377" t="s">
        <v>983</v>
      </c>
      <c r="I377">
        <v>8</v>
      </c>
      <c r="J377" t="s">
        <v>696</v>
      </c>
      <c r="K377">
        <v>5</v>
      </c>
      <c r="L377" t="s">
        <v>928</v>
      </c>
      <c r="M377">
        <v>3</v>
      </c>
      <c r="N377" t="s">
        <v>491</v>
      </c>
      <c r="O377">
        <v>1</v>
      </c>
      <c r="P377" t="s">
        <v>955</v>
      </c>
    </row>
    <row r="378" spans="2:16" ht="12.75">
      <c r="B378" t="s">
        <v>186</v>
      </c>
      <c r="C378" s="27">
        <v>32</v>
      </c>
      <c r="E378" s="27">
        <f>VLOOKUP((COUNTA(G378:V378)/2),DATA!$E$2:$G$9,2)</f>
        <v>100</v>
      </c>
      <c r="F378" s="55">
        <f t="shared" si="6"/>
        <v>3.125</v>
      </c>
      <c r="G378">
        <v>15</v>
      </c>
      <c r="H378" t="s">
        <v>505</v>
      </c>
      <c r="I378">
        <v>8</v>
      </c>
      <c r="J378" t="s">
        <v>696</v>
      </c>
      <c r="K378">
        <v>5</v>
      </c>
      <c r="L378" t="s">
        <v>928</v>
      </c>
      <c r="M378">
        <v>3</v>
      </c>
      <c r="N378" t="s">
        <v>491</v>
      </c>
      <c r="O378">
        <v>1</v>
      </c>
      <c r="P378" t="s">
        <v>955</v>
      </c>
    </row>
    <row r="379" spans="2:16" ht="12.75">
      <c r="B379" t="s">
        <v>187</v>
      </c>
      <c r="C379" s="27">
        <v>32</v>
      </c>
      <c r="E379" s="27">
        <f>VLOOKUP((COUNTA(G379:V379)/2),DATA!$E$2:$G$9,2)</f>
        <v>100</v>
      </c>
      <c r="F379" s="55">
        <f t="shared" si="6"/>
        <v>3.125</v>
      </c>
      <c r="G379">
        <v>15</v>
      </c>
      <c r="H379" t="s">
        <v>984</v>
      </c>
      <c r="I379">
        <v>8</v>
      </c>
      <c r="J379" t="s">
        <v>696</v>
      </c>
      <c r="K379">
        <v>5</v>
      </c>
      <c r="L379" t="s">
        <v>928</v>
      </c>
      <c r="M379">
        <v>3</v>
      </c>
      <c r="N379" t="s">
        <v>491</v>
      </c>
      <c r="O379">
        <v>1</v>
      </c>
      <c r="P379" t="s">
        <v>955</v>
      </c>
    </row>
    <row r="380" spans="2:16" ht="12.75">
      <c r="B380" t="s">
        <v>188</v>
      </c>
      <c r="C380" s="27">
        <v>32</v>
      </c>
      <c r="E380" s="27">
        <f>VLOOKUP((COUNTA(G380:V380)/2),DATA!$E$2:$G$9,2)</f>
        <v>100</v>
      </c>
      <c r="F380" s="55">
        <f t="shared" si="6"/>
        <v>3.125</v>
      </c>
      <c r="G380">
        <v>15</v>
      </c>
      <c r="H380" t="s">
        <v>504</v>
      </c>
      <c r="I380">
        <v>8</v>
      </c>
      <c r="J380" t="s">
        <v>696</v>
      </c>
      <c r="K380">
        <v>5</v>
      </c>
      <c r="L380" t="s">
        <v>928</v>
      </c>
      <c r="M380">
        <v>3</v>
      </c>
      <c r="N380" t="s">
        <v>491</v>
      </c>
      <c r="O380">
        <v>1</v>
      </c>
      <c r="P380" t="s">
        <v>955</v>
      </c>
    </row>
    <row r="381" spans="2:16" ht="12.75">
      <c r="B381" t="s">
        <v>189</v>
      </c>
      <c r="C381" s="27">
        <v>34</v>
      </c>
      <c r="E381" s="27">
        <f>VLOOKUP((COUNTA(G381:V381)/2),DATA!$E$2:$G$9,2)</f>
        <v>100</v>
      </c>
      <c r="F381" s="55">
        <f t="shared" si="6"/>
        <v>2.9411764705882355</v>
      </c>
      <c r="G381">
        <v>15</v>
      </c>
      <c r="H381" t="s">
        <v>1039</v>
      </c>
      <c r="I381">
        <v>12</v>
      </c>
      <c r="J381" t="s">
        <v>501</v>
      </c>
      <c r="K381">
        <v>3</v>
      </c>
      <c r="L381" t="s">
        <v>700</v>
      </c>
      <c r="M381">
        <v>3</v>
      </c>
      <c r="N381" t="s">
        <v>649</v>
      </c>
      <c r="O381">
        <v>1</v>
      </c>
      <c r="P381" t="s">
        <v>955</v>
      </c>
    </row>
    <row r="382" spans="2:16" ht="12.75">
      <c r="B382" t="s">
        <v>190</v>
      </c>
      <c r="C382" s="27">
        <v>57</v>
      </c>
      <c r="E382" s="27">
        <f>VLOOKUP((COUNTA(G382:V382)/2),DATA!$E$2:$G$9,2)</f>
        <v>100</v>
      </c>
      <c r="F382" s="55">
        <f t="shared" si="6"/>
        <v>1.7543859649122806</v>
      </c>
      <c r="G382">
        <v>10</v>
      </c>
      <c r="H382" t="s">
        <v>1140</v>
      </c>
      <c r="I382">
        <v>4</v>
      </c>
      <c r="J382" t="s">
        <v>1031</v>
      </c>
      <c r="K382">
        <v>1</v>
      </c>
      <c r="L382" t="s">
        <v>699</v>
      </c>
      <c r="M382">
        <v>1</v>
      </c>
      <c r="N382" t="s">
        <v>1054</v>
      </c>
      <c r="O382">
        <v>1</v>
      </c>
      <c r="P382" t="s">
        <v>1017</v>
      </c>
    </row>
    <row r="383" spans="2:16" ht="12.75">
      <c r="B383" t="s">
        <v>191</v>
      </c>
      <c r="C383" s="27">
        <v>24</v>
      </c>
      <c r="E383" s="27">
        <f>VLOOKUP((COUNTA(G383:V383)/2),DATA!$E$2:$G$9,2)</f>
        <v>100</v>
      </c>
      <c r="F383" s="55">
        <f t="shared" si="6"/>
        <v>4.166666666666667</v>
      </c>
      <c r="G383">
        <v>4</v>
      </c>
      <c r="H383" t="s">
        <v>586</v>
      </c>
      <c r="I383">
        <v>1</v>
      </c>
      <c r="J383" t="s">
        <v>1062</v>
      </c>
      <c r="K383">
        <v>1</v>
      </c>
      <c r="L383" t="s">
        <v>1011</v>
      </c>
      <c r="M383">
        <v>1</v>
      </c>
      <c r="N383" t="s">
        <v>1003</v>
      </c>
      <c r="O383">
        <v>1</v>
      </c>
      <c r="P383" t="s">
        <v>1004</v>
      </c>
    </row>
    <row r="384" spans="2:16" ht="12.75">
      <c r="B384" t="s">
        <v>192</v>
      </c>
      <c r="C384" s="27">
        <v>29</v>
      </c>
      <c r="E384" s="27">
        <f>VLOOKUP((COUNTA(G384:V384)/2),DATA!$E$2:$G$9,2)</f>
        <v>100</v>
      </c>
      <c r="F384" s="55">
        <f t="shared" si="6"/>
        <v>3.4482758620689653</v>
      </c>
      <c r="G384">
        <v>10</v>
      </c>
      <c r="H384" t="s">
        <v>685</v>
      </c>
      <c r="I384">
        <v>10</v>
      </c>
      <c r="J384" t="s">
        <v>758</v>
      </c>
      <c r="K384">
        <v>5</v>
      </c>
      <c r="L384" t="s">
        <v>705</v>
      </c>
      <c r="M384">
        <v>3</v>
      </c>
      <c r="N384" t="s">
        <v>501</v>
      </c>
      <c r="O384">
        <v>1</v>
      </c>
      <c r="P384" t="s">
        <v>701</v>
      </c>
    </row>
    <row r="385" spans="2:16" ht="12.75">
      <c r="B385" t="s">
        <v>193</v>
      </c>
      <c r="C385" s="27">
        <v>120</v>
      </c>
      <c r="E385" s="27">
        <f>VLOOKUP((COUNTA(G385:V385)/2),DATA!$E$2:$G$9,2)</f>
        <v>100</v>
      </c>
      <c r="F385" s="55">
        <f t="shared" si="6"/>
        <v>0.8333333333333334</v>
      </c>
      <c r="G385">
        <v>10</v>
      </c>
      <c r="H385" t="s">
        <v>684</v>
      </c>
      <c r="I385">
        <v>10</v>
      </c>
      <c r="J385" t="s">
        <v>686</v>
      </c>
      <c r="K385">
        <v>10</v>
      </c>
      <c r="L385" t="s">
        <v>930</v>
      </c>
      <c r="M385">
        <v>8</v>
      </c>
      <c r="N385" t="s">
        <v>1145</v>
      </c>
      <c r="O385">
        <v>8</v>
      </c>
      <c r="P385" t="s">
        <v>1147</v>
      </c>
    </row>
    <row r="386" spans="2:16" ht="12.75">
      <c r="B386" t="s">
        <v>194</v>
      </c>
      <c r="C386" s="27">
        <v>40</v>
      </c>
      <c r="E386" s="27">
        <f>VLOOKUP((COUNTA(G386:V386)/2),DATA!$E$2:$G$9,2)</f>
        <v>100</v>
      </c>
      <c r="F386" s="55">
        <f t="shared" si="6"/>
        <v>2.5</v>
      </c>
      <c r="G386">
        <v>8</v>
      </c>
      <c r="H386" t="s">
        <v>930</v>
      </c>
      <c r="I386">
        <v>4</v>
      </c>
      <c r="J386" t="s">
        <v>706</v>
      </c>
      <c r="K386">
        <v>4</v>
      </c>
      <c r="L386" t="s">
        <v>686</v>
      </c>
      <c r="M386">
        <v>2</v>
      </c>
      <c r="N386" t="s">
        <v>1147</v>
      </c>
      <c r="O386">
        <v>2</v>
      </c>
      <c r="P386" t="s">
        <v>1146</v>
      </c>
    </row>
    <row r="387" spans="2:16" ht="12.75">
      <c r="B387" t="s">
        <v>195</v>
      </c>
      <c r="C387" s="27">
        <v>17</v>
      </c>
      <c r="E387" s="27">
        <f>VLOOKUP((COUNTA(G387:V387)/2),DATA!$E$2:$G$9,2)</f>
        <v>100</v>
      </c>
      <c r="F387" s="55">
        <f t="shared" si="6"/>
        <v>5.882352941176471</v>
      </c>
      <c r="G387">
        <v>10</v>
      </c>
      <c r="H387" t="s">
        <v>979</v>
      </c>
      <c r="I387">
        <v>3</v>
      </c>
      <c r="J387" t="s">
        <v>707</v>
      </c>
      <c r="K387">
        <v>2</v>
      </c>
      <c r="L387" t="s">
        <v>696</v>
      </c>
      <c r="M387">
        <v>1</v>
      </c>
      <c r="N387" t="s">
        <v>709</v>
      </c>
      <c r="O387">
        <v>1</v>
      </c>
      <c r="P387" t="s">
        <v>702</v>
      </c>
    </row>
    <row r="388" spans="2:16" ht="12.75">
      <c r="B388" t="s">
        <v>196</v>
      </c>
      <c r="C388" s="27">
        <v>22</v>
      </c>
      <c r="E388" s="27">
        <f>VLOOKUP((COUNTA(G388:V388)/2),DATA!$E$2:$G$9,2)</f>
        <v>100</v>
      </c>
      <c r="F388" s="55">
        <f t="shared" si="6"/>
        <v>4.545454545454546</v>
      </c>
      <c r="G388">
        <v>9</v>
      </c>
      <c r="H388" t="s">
        <v>708</v>
      </c>
      <c r="I388">
        <v>2</v>
      </c>
      <c r="J388" t="s">
        <v>686</v>
      </c>
      <c r="K388">
        <v>2</v>
      </c>
      <c r="L388" t="s">
        <v>706</v>
      </c>
      <c r="M388">
        <v>2</v>
      </c>
      <c r="N388" t="s">
        <v>930</v>
      </c>
      <c r="O388">
        <v>1</v>
      </c>
      <c r="P388" t="s">
        <v>1161</v>
      </c>
    </row>
    <row r="389" spans="2:16" ht="12.75">
      <c r="B389" t="s">
        <v>197</v>
      </c>
      <c r="C389" s="27">
        <v>56</v>
      </c>
      <c r="E389" s="27">
        <f>VLOOKUP((COUNTA(G389:V389)/2),DATA!$E$2:$G$9,2)</f>
        <v>100</v>
      </c>
      <c r="F389" s="55">
        <f aca="true" t="shared" si="7" ref="F389:F446">E389/C389</f>
        <v>1.7857142857142858</v>
      </c>
      <c r="G389">
        <v>8</v>
      </c>
      <c r="H389" t="s">
        <v>1144</v>
      </c>
      <c r="I389">
        <v>5</v>
      </c>
      <c r="J389" t="s">
        <v>980</v>
      </c>
      <c r="K389">
        <v>5</v>
      </c>
      <c r="L389" t="s">
        <v>972</v>
      </c>
      <c r="M389">
        <v>5</v>
      </c>
      <c r="N389" t="s">
        <v>696</v>
      </c>
      <c r="O389">
        <v>1</v>
      </c>
      <c r="P389" t="s">
        <v>691</v>
      </c>
    </row>
    <row r="390" spans="2:16" ht="12.75">
      <c r="B390" t="s">
        <v>198</v>
      </c>
      <c r="C390" s="27">
        <v>72</v>
      </c>
      <c r="E390" s="27">
        <f>VLOOKUP((COUNTA(G390:V390)/2),DATA!$E$2:$G$9,2)</f>
        <v>100</v>
      </c>
      <c r="F390" s="55">
        <f t="shared" si="7"/>
        <v>1.3888888888888888</v>
      </c>
      <c r="G390">
        <v>10</v>
      </c>
      <c r="H390" t="s">
        <v>981</v>
      </c>
      <c r="I390">
        <v>10</v>
      </c>
      <c r="J390" t="s">
        <v>1147</v>
      </c>
      <c r="K390">
        <v>5</v>
      </c>
      <c r="L390" t="s">
        <v>973</v>
      </c>
      <c r="M390">
        <v>5</v>
      </c>
      <c r="N390" t="s">
        <v>521</v>
      </c>
      <c r="O390">
        <v>2</v>
      </c>
      <c r="P390" t="s">
        <v>974</v>
      </c>
    </row>
    <row r="391" spans="2:16" ht="12.75">
      <c r="B391" t="s">
        <v>199</v>
      </c>
      <c r="C391" s="27">
        <v>85</v>
      </c>
      <c r="E391" s="27">
        <f>VLOOKUP((COUNTA(G391:V391)/2),DATA!$E$2:$G$9,2)</f>
        <v>100</v>
      </c>
      <c r="F391" s="55">
        <f t="shared" si="7"/>
        <v>1.1764705882352942</v>
      </c>
      <c r="G391">
        <v>40</v>
      </c>
      <c r="H391" t="s">
        <v>1037</v>
      </c>
      <c r="I391">
        <v>20</v>
      </c>
      <c r="J391" t="s">
        <v>673</v>
      </c>
      <c r="K391">
        <v>10</v>
      </c>
      <c r="L391" t="s">
        <v>519</v>
      </c>
      <c r="M391">
        <v>10</v>
      </c>
      <c r="N391" t="s">
        <v>1039</v>
      </c>
      <c r="O391">
        <v>5</v>
      </c>
      <c r="P391" t="s">
        <v>1036</v>
      </c>
    </row>
    <row r="392" spans="2:16" ht="12.75">
      <c r="B392" t="s">
        <v>200</v>
      </c>
      <c r="C392" s="27">
        <v>101</v>
      </c>
      <c r="E392" s="27">
        <f>VLOOKUP((COUNTA(G392:V392)/2),DATA!$E$2:$G$9,2)</f>
        <v>100</v>
      </c>
      <c r="F392" s="55">
        <f t="shared" si="7"/>
        <v>0.9900990099009901</v>
      </c>
      <c r="G392">
        <v>20</v>
      </c>
      <c r="H392" t="s">
        <v>537</v>
      </c>
      <c r="I392">
        <v>20</v>
      </c>
      <c r="J392" t="s">
        <v>685</v>
      </c>
      <c r="K392">
        <v>10</v>
      </c>
      <c r="L392" t="s">
        <v>586</v>
      </c>
      <c r="M392">
        <v>10</v>
      </c>
      <c r="N392" t="s">
        <v>1028</v>
      </c>
      <c r="O392">
        <v>1</v>
      </c>
      <c r="P392" t="s">
        <v>999</v>
      </c>
    </row>
    <row r="393" spans="2:16" ht="12.75">
      <c r="B393" t="s">
        <v>201</v>
      </c>
      <c r="C393" s="27">
        <v>72</v>
      </c>
      <c r="E393" s="27">
        <f>VLOOKUP((COUNTA(G393:V393)/2),DATA!$E$2:$G$9,2)</f>
        <v>100</v>
      </c>
      <c r="F393" s="55">
        <f t="shared" si="7"/>
        <v>1.3888888888888888</v>
      </c>
      <c r="G393">
        <v>8</v>
      </c>
      <c r="H393" t="s">
        <v>1144</v>
      </c>
      <c r="I393">
        <v>5</v>
      </c>
      <c r="J393" t="s">
        <v>586</v>
      </c>
      <c r="K393">
        <v>5</v>
      </c>
      <c r="L393" t="s">
        <v>696</v>
      </c>
      <c r="M393">
        <v>1</v>
      </c>
      <c r="N393" t="s">
        <v>717</v>
      </c>
      <c r="O393">
        <v>1</v>
      </c>
      <c r="P393" t="s">
        <v>691</v>
      </c>
    </row>
    <row r="394" spans="2:16" ht="12.75">
      <c r="B394" t="s">
        <v>202</v>
      </c>
      <c r="C394" s="27">
        <v>41</v>
      </c>
      <c r="E394" s="27">
        <f>VLOOKUP((COUNTA(G394:V394)/2),DATA!$E$2:$G$9,2)</f>
        <v>100</v>
      </c>
      <c r="F394" s="55">
        <f t="shared" si="7"/>
        <v>2.4390243902439024</v>
      </c>
      <c r="G394">
        <v>20</v>
      </c>
      <c r="H394" t="s">
        <v>984</v>
      </c>
      <c r="I394">
        <v>8</v>
      </c>
      <c r="J394" t="s">
        <v>978</v>
      </c>
      <c r="K394">
        <v>5</v>
      </c>
      <c r="L394" t="s">
        <v>928</v>
      </c>
      <c r="M394">
        <v>4</v>
      </c>
      <c r="N394" t="s">
        <v>684</v>
      </c>
      <c r="O394">
        <v>4</v>
      </c>
      <c r="P394" t="s">
        <v>685</v>
      </c>
    </row>
    <row r="395" spans="2:16" ht="12.75">
      <c r="B395" t="s">
        <v>203</v>
      </c>
      <c r="C395" s="27">
        <v>41</v>
      </c>
      <c r="E395" s="27">
        <f>VLOOKUP((COUNTA(G395:V395)/2),DATA!$E$2:$G$9,2)</f>
        <v>100</v>
      </c>
      <c r="F395" s="55">
        <f t="shared" si="7"/>
        <v>2.4390243902439024</v>
      </c>
      <c r="G395">
        <v>20</v>
      </c>
      <c r="H395" t="s">
        <v>983</v>
      </c>
      <c r="I395">
        <v>8</v>
      </c>
      <c r="J395" t="s">
        <v>978</v>
      </c>
      <c r="K395">
        <v>5</v>
      </c>
      <c r="L395" t="s">
        <v>928</v>
      </c>
      <c r="M395">
        <v>4</v>
      </c>
      <c r="N395" t="s">
        <v>684</v>
      </c>
      <c r="O395">
        <v>4</v>
      </c>
      <c r="P395" t="s">
        <v>685</v>
      </c>
    </row>
    <row r="396" spans="2:16" ht="12.75">
      <c r="B396" t="s">
        <v>204</v>
      </c>
      <c r="C396" s="27">
        <v>41</v>
      </c>
      <c r="E396" s="27">
        <f>VLOOKUP((COUNTA(G396:V396)/2),DATA!$E$2:$G$9,2)</f>
        <v>100</v>
      </c>
      <c r="F396" s="55">
        <f t="shared" si="7"/>
        <v>2.4390243902439024</v>
      </c>
      <c r="G396">
        <v>20</v>
      </c>
      <c r="H396" t="s">
        <v>505</v>
      </c>
      <c r="I396">
        <v>8</v>
      </c>
      <c r="J396" t="s">
        <v>978</v>
      </c>
      <c r="K396">
        <v>5</v>
      </c>
      <c r="L396" t="s">
        <v>928</v>
      </c>
      <c r="M396">
        <v>4</v>
      </c>
      <c r="N396" t="s">
        <v>684</v>
      </c>
      <c r="O396">
        <v>4</v>
      </c>
      <c r="P396" t="s">
        <v>685</v>
      </c>
    </row>
    <row r="397" spans="2:16" ht="12.75">
      <c r="B397" t="s">
        <v>205</v>
      </c>
      <c r="C397" s="27">
        <v>41</v>
      </c>
      <c r="E397" s="27">
        <f>VLOOKUP((COUNTA(G397:V397)/2),DATA!$E$2:$G$9,2)</f>
        <v>100</v>
      </c>
      <c r="F397" s="55">
        <f t="shared" si="7"/>
        <v>2.4390243902439024</v>
      </c>
      <c r="G397">
        <v>20</v>
      </c>
      <c r="H397" t="s">
        <v>504</v>
      </c>
      <c r="I397">
        <v>8</v>
      </c>
      <c r="J397" t="s">
        <v>978</v>
      </c>
      <c r="K397">
        <v>5</v>
      </c>
      <c r="L397" t="s">
        <v>928</v>
      </c>
      <c r="M397">
        <v>4</v>
      </c>
      <c r="N397" t="s">
        <v>684</v>
      </c>
      <c r="O397">
        <v>4</v>
      </c>
      <c r="P397" t="s">
        <v>685</v>
      </c>
    </row>
    <row r="398" spans="2:16" ht="12.75">
      <c r="B398" t="s">
        <v>206</v>
      </c>
      <c r="C398" s="27">
        <v>24</v>
      </c>
      <c r="E398" s="27">
        <f>VLOOKUP((COUNTA(G398:V398)/2),DATA!$E$2:$G$9,2)</f>
        <v>100</v>
      </c>
      <c r="F398" s="55">
        <f t="shared" si="7"/>
        <v>4.166666666666667</v>
      </c>
      <c r="G398">
        <v>1</v>
      </c>
      <c r="H398" t="s">
        <v>1047</v>
      </c>
      <c r="I398">
        <v>2</v>
      </c>
      <c r="J398" t="s">
        <v>501</v>
      </c>
      <c r="K398">
        <v>5</v>
      </c>
      <c r="L398" t="s">
        <v>710</v>
      </c>
      <c r="M398">
        <v>8</v>
      </c>
      <c r="N398" t="s">
        <v>649</v>
      </c>
      <c r="O398">
        <v>8</v>
      </c>
      <c r="P398" t="s">
        <v>955</v>
      </c>
    </row>
    <row r="399" spans="2:16" ht="12.75">
      <c r="B399" t="s">
        <v>207</v>
      </c>
      <c r="C399" s="27">
        <v>217</v>
      </c>
      <c r="E399" s="27">
        <f>VLOOKUP((COUNTA(G399:V399)/2),DATA!$E$2:$G$9,2)</f>
        <v>100</v>
      </c>
      <c r="F399" s="55">
        <f t="shared" si="7"/>
        <v>0.4608294930875576</v>
      </c>
      <c r="G399">
        <v>20</v>
      </c>
      <c r="H399" t="s">
        <v>1142</v>
      </c>
      <c r="I399">
        <v>20</v>
      </c>
      <c r="J399" t="s">
        <v>1143</v>
      </c>
      <c r="K399">
        <v>10</v>
      </c>
      <c r="L399" t="s">
        <v>928</v>
      </c>
      <c r="M399">
        <v>5</v>
      </c>
      <c r="N399" t="s">
        <v>971</v>
      </c>
      <c r="O399">
        <v>2</v>
      </c>
      <c r="P399" t="s">
        <v>703</v>
      </c>
    </row>
    <row r="400" spans="2:16" ht="12.75">
      <c r="B400" t="s">
        <v>208</v>
      </c>
      <c r="C400" s="27">
        <v>107</v>
      </c>
      <c r="E400" s="27">
        <f>VLOOKUP((COUNTA(G400:V400)/2),DATA!$E$2:$G$9,2)</f>
        <v>100</v>
      </c>
      <c r="F400" s="55">
        <f t="shared" si="7"/>
        <v>0.9345794392523364</v>
      </c>
      <c r="G400">
        <v>50</v>
      </c>
      <c r="H400" t="s">
        <v>711</v>
      </c>
      <c r="I400">
        <v>50</v>
      </c>
      <c r="J400" t="s">
        <v>985</v>
      </c>
      <c r="K400">
        <v>5</v>
      </c>
      <c r="L400" t="s">
        <v>709</v>
      </c>
      <c r="M400">
        <v>1</v>
      </c>
      <c r="N400" t="s">
        <v>714</v>
      </c>
      <c r="O400">
        <v>1</v>
      </c>
      <c r="P400" t="s">
        <v>704</v>
      </c>
    </row>
    <row r="401" spans="2:16" ht="12.75">
      <c r="B401" t="s">
        <v>209</v>
      </c>
      <c r="C401" s="27">
        <v>24</v>
      </c>
      <c r="E401" s="27">
        <f>VLOOKUP((COUNTA(G401:V401)/2),DATA!$E$2:$G$9,2)</f>
        <v>100</v>
      </c>
      <c r="F401" s="55">
        <f t="shared" si="7"/>
        <v>4.166666666666667</v>
      </c>
      <c r="G401">
        <v>20</v>
      </c>
      <c r="H401" t="s">
        <v>930</v>
      </c>
      <c r="I401">
        <v>1</v>
      </c>
      <c r="J401" t="s">
        <v>712</v>
      </c>
      <c r="K401">
        <v>1</v>
      </c>
      <c r="L401" t="s">
        <v>926</v>
      </c>
      <c r="M401">
        <v>1</v>
      </c>
      <c r="N401" t="s">
        <v>706</v>
      </c>
      <c r="O401">
        <v>1</v>
      </c>
      <c r="P401" t="s">
        <v>723</v>
      </c>
    </row>
    <row r="402" spans="2:16" ht="12.75">
      <c r="B402" t="s">
        <v>210</v>
      </c>
      <c r="C402" s="27">
        <v>32</v>
      </c>
      <c r="E402" s="27">
        <f>VLOOKUP((COUNTA(G402:V402)/2),DATA!$E$2:$G$9,2)</f>
        <v>100</v>
      </c>
      <c r="F402" s="55">
        <f t="shared" si="7"/>
        <v>3.125</v>
      </c>
      <c r="G402">
        <v>10</v>
      </c>
      <c r="H402" t="s">
        <v>519</v>
      </c>
      <c r="I402">
        <v>10</v>
      </c>
      <c r="J402" t="s">
        <v>706</v>
      </c>
      <c r="K402">
        <v>5</v>
      </c>
      <c r="L402" t="s">
        <v>1039</v>
      </c>
      <c r="M402">
        <v>5</v>
      </c>
      <c r="N402" t="s">
        <v>1035</v>
      </c>
      <c r="O402">
        <v>2</v>
      </c>
      <c r="P402" t="s">
        <v>520</v>
      </c>
    </row>
    <row r="403" spans="2:16" ht="12.75">
      <c r="B403" t="s">
        <v>211</v>
      </c>
      <c r="C403" s="27">
        <v>47</v>
      </c>
      <c r="E403" s="27">
        <f>VLOOKUP((COUNTA(G403:V403)/2),DATA!$E$2:$G$9,2)</f>
        <v>100</v>
      </c>
      <c r="F403" s="55">
        <f t="shared" si="7"/>
        <v>2.127659574468085</v>
      </c>
      <c r="G403">
        <v>10</v>
      </c>
      <c r="H403" t="s">
        <v>930</v>
      </c>
      <c r="I403">
        <v>1</v>
      </c>
      <c r="J403" t="s">
        <v>539</v>
      </c>
      <c r="K403">
        <v>5</v>
      </c>
      <c r="L403" t="s">
        <v>1147</v>
      </c>
      <c r="M403">
        <v>1</v>
      </c>
      <c r="N403" t="s">
        <v>706</v>
      </c>
      <c r="O403">
        <v>1</v>
      </c>
      <c r="P403" t="s">
        <v>724</v>
      </c>
    </row>
    <row r="404" spans="2:16" ht="12.75">
      <c r="B404" t="s">
        <v>212</v>
      </c>
      <c r="C404" s="27">
        <v>13</v>
      </c>
      <c r="E404" s="27">
        <f>VLOOKUP((COUNTA(G404:V404)/2),DATA!$E$2:$G$9,2)</f>
        <v>100</v>
      </c>
      <c r="F404" s="55">
        <f t="shared" si="7"/>
        <v>7.6923076923076925</v>
      </c>
      <c r="G404">
        <v>4</v>
      </c>
      <c r="H404" t="s">
        <v>928</v>
      </c>
      <c r="I404">
        <v>4</v>
      </c>
      <c r="J404" t="s">
        <v>692</v>
      </c>
      <c r="K404">
        <v>2</v>
      </c>
      <c r="L404" t="s">
        <v>696</v>
      </c>
      <c r="M404">
        <v>2</v>
      </c>
      <c r="N404" t="s">
        <v>706</v>
      </c>
      <c r="O404">
        <v>1</v>
      </c>
      <c r="P404" t="s">
        <v>1014</v>
      </c>
    </row>
    <row r="405" spans="2:16" ht="12.75">
      <c r="B405" t="s">
        <v>213</v>
      </c>
      <c r="C405" s="27">
        <v>48</v>
      </c>
      <c r="E405" s="27">
        <f>VLOOKUP((COUNTA(G405:V405)/2),DATA!$E$2:$G$9,2)</f>
        <v>100</v>
      </c>
      <c r="F405" s="55">
        <f t="shared" si="7"/>
        <v>2.0833333333333335</v>
      </c>
      <c r="G405">
        <v>15</v>
      </c>
      <c r="H405" t="s">
        <v>930</v>
      </c>
      <c r="I405">
        <v>15</v>
      </c>
      <c r="J405" t="s">
        <v>986</v>
      </c>
      <c r="K405">
        <v>1</v>
      </c>
      <c r="L405" t="s">
        <v>926</v>
      </c>
      <c r="M405">
        <v>1</v>
      </c>
      <c r="N405" t="s">
        <v>1011</v>
      </c>
      <c r="O405">
        <v>1</v>
      </c>
      <c r="P405" t="s">
        <v>1153</v>
      </c>
    </row>
    <row r="406" spans="2:16" ht="12.75">
      <c r="B406" t="s">
        <v>214</v>
      </c>
      <c r="C406" s="27">
        <v>12</v>
      </c>
      <c r="E406" s="27">
        <f>VLOOKUP((COUNTA(G406:V406)/2),DATA!$E$2:$G$9,2)</f>
        <v>100</v>
      </c>
      <c r="F406" s="55">
        <f t="shared" si="7"/>
        <v>8.333333333333334</v>
      </c>
      <c r="G406">
        <v>4</v>
      </c>
      <c r="H406" t="s">
        <v>737</v>
      </c>
      <c r="I406">
        <v>3</v>
      </c>
      <c r="J406" t="s">
        <v>713</v>
      </c>
      <c r="K406">
        <v>2</v>
      </c>
      <c r="L406" t="s">
        <v>738</v>
      </c>
      <c r="M406">
        <v>2</v>
      </c>
      <c r="N406" t="s">
        <v>715</v>
      </c>
      <c r="O406">
        <v>1</v>
      </c>
      <c r="P406" t="s">
        <v>725</v>
      </c>
    </row>
    <row r="407" spans="2:16" ht="12.75">
      <c r="B407" t="s">
        <v>215</v>
      </c>
      <c r="C407" s="27">
        <v>9</v>
      </c>
      <c r="E407" s="27">
        <f>VLOOKUP((COUNTA(G407:V407)/2),DATA!$E$2:$G$9,2)</f>
        <v>100</v>
      </c>
      <c r="F407" s="55">
        <f t="shared" si="7"/>
        <v>11.11111111111111</v>
      </c>
      <c r="G407">
        <v>2</v>
      </c>
      <c r="H407" t="s">
        <v>1154</v>
      </c>
      <c r="I407">
        <v>2</v>
      </c>
      <c r="J407" t="s">
        <v>706</v>
      </c>
      <c r="K407">
        <v>1</v>
      </c>
      <c r="L407" t="s">
        <v>1151</v>
      </c>
      <c r="M407">
        <v>1</v>
      </c>
      <c r="N407" t="s">
        <v>716</v>
      </c>
      <c r="O407">
        <v>1</v>
      </c>
      <c r="P407" t="s">
        <v>708</v>
      </c>
    </row>
    <row r="408" spans="2:16" ht="12.75">
      <c r="B408" t="s">
        <v>216</v>
      </c>
      <c r="C408" s="27">
        <v>10</v>
      </c>
      <c r="E408" s="27">
        <f>VLOOKUP((COUNTA(G408:V408)/2),DATA!$E$2:$G$9,2)</f>
        <v>100</v>
      </c>
      <c r="F408" s="55">
        <f t="shared" si="7"/>
        <v>10</v>
      </c>
      <c r="G408">
        <v>2</v>
      </c>
      <c r="H408" t="s">
        <v>1154</v>
      </c>
      <c r="I408">
        <v>2</v>
      </c>
      <c r="J408" t="s">
        <v>706</v>
      </c>
      <c r="K408">
        <v>1</v>
      </c>
      <c r="L408" t="s">
        <v>1151</v>
      </c>
      <c r="M408">
        <v>1</v>
      </c>
      <c r="N408" t="s">
        <v>716</v>
      </c>
      <c r="O408">
        <v>2</v>
      </c>
      <c r="P408" t="s">
        <v>708</v>
      </c>
    </row>
    <row r="409" spans="2:16" ht="12.75">
      <c r="B409" t="s">
        <v>217</v>
      </c>
      <c r="C409" s="27">
        <v>11</v>
      </c>
      <c r="E409" s="27">
        <f>VLOOKUP((COUNTA(G409:V409)/2),DATA!$E$2:$G$9,2)</f>
        <v>100</v>
      </c>
      <c r="F409" s="55">
        <f t="shared" si="7"/>
        <v>9.090909090909092</v>
      </c>
      <c r="G409">
        <v>2</v>
      </c>
      <c r="H409" t="s">
        <v>1154</v>
      </c>
      <c r="I409">
        <v>2</v>
      </c>
      <c r="J409" t="s">
        <v>706</v>
      </c>
      <c r="K409">
        <v>1</v>
      </c>
      <c r="L409" t="s">
        <v>1151</v>
      </c>
      <c r="M409">
        <v>1</v>
      </c>
      <c r="N409" t="s">
        <v>716</v>
      </c>
      <c r="O409">
        <v>3</v>
      </c>
      <c r="P409" t="s">
        <v>708</v>
      </c>
    </row>
    <row r="410" spans="2:16" ht="12.75">
      <c r="B410" t="s">
        <v>218</v>
      </c>
      <c r="C410" s="27">
        <v>12</v>
      </c>
      <c r="E410" s="27">
        <f>VLOOKUP((COUNTA(G410:V410)/2),DATA!$E$2:$G$9,2)</f>
        <v>100</v>
      </c>
      <c r="F410" s="55">
        <f t="shared" si="7"/>
        <v>8.333333333333334</v>
      </c>
      <c r="G410">
        <v>2</v>
      </c>
      <c r="H410" t="s">
        <v>1154</v>
      </c>
      <c r="I410">
        <v>2</v>
      </c>
      <c r="J410" t="s">
        <v>706</v>
      </c>
      <c r="K410">
        <v>1</v>
      </c>
      <c r="L410" t="s">
        <v>1151</v>
      </c>
      <c r="M410">
        <v>1</v>
      </c>
      <c r="N410" t="s">
        <v>716</v>
      </c>
      <c r="O410">
        <v>4</v>
      </c>
      <c r="P410" t="s">
        <v>708</v>
      </c>
    </row>
    <row r="411" spans="2:18" ht="12.75">
      <c r="B411" t="s">
        <v>219</v>
      </c>
      <c r="C411" s="27">
        <v>92</v>
      </c>
      <c r="E411" s="27">
        <f>VLOOKUP((COUNTA(G411:V411)/2),DATA!$E$2:$G$9,2)</f>
        <v>250</v>
      </c>
      <c r="F411" s="55">
        <f t="shared" si="7"/>
        <v>2.717391304347826</v>
      </c>
      <c r="G411">
        <v>35</v>
      </c>
      <c r="H411" t="s">
        <v>537</v>
      </c>
      <c r="I411">
        <v>25</v>
      </c>
      <c r="J411" t="s">
        <v>529</v>
      </c>
      <c r="K411">
        <v>2</v>
      </c>
      <c r="L411" t="s">
        <v>514</v>
      </c>
      <c r="M411">
        <v>1</v>
      </c>
      <c r="N411" t="s">
        <v>957</v>
      </c>
      <c r="O411">
        <v>1</v>
      </c>
      <c r="P411" t="s">
        <v>513</v>
      </c>
      <c r="Q411">
        <v>1</v>
      </c>
      <c r="R411" t="s">
        <v>733</v>
      </c>
    </row>
    <row r="412" spans="2:18" ht="12.75">
      <c r="B412" t="s">
        <v>220</v>
      </c>
      <c r="C412" s="27">
        <v>74</v>
      </c>
      <c r="E412" s="27">
        <f>VLOOKUP((COUNTA(G412:V412)/2),DATA!$E$2:$G$9,2)</f>
        <v>250</v>
      </c>
      <c r="F412" s="55">
        <f t="shared" si="7"/>
        <v>3.3783783783783785</v>
      </c>
      <c r="G412">
        <v>10</v>
      </c>
      <c r="H412" t="s">
        <v>710</v>
      </c>
      <c r="I412">
        <v>10</v>
      </c>
      <c r="J412" t="s">
        <v>1142</v>
      </c>
      <c r="K412">
        <v>10</v>
      </c>
      <c r="L412" t="s">
        <v>656</v>
      </c>
      <c r="M412">
        <v>2</v>
      </c>
      <c r="N412" t="s">
        <v>928</v>
      </c>
      <c r="O412">
        <v>1</v>
      </c>
      <c r="P412" t="s">
        <v>955</v>
      </c>
      <c r="Q412">
        <v>1</v>
      </c>
      <c r="R412" t="s">
        <v>502</v>
      </c>
    </row>
    <row r="413" spans="2:18" ht="12.75">
      <c r="B413" t="s">
        <v>221</v>
      </c>
      <c r="C413" s="27">
        <v>54</v>
      </c>
      <c r="E413" s="27">
        <f>VLOOKUP((COUNTA(G413:V413)/2),DATA!$E$2:$G$9,2)</f>
        <v>250</v>
      </c>
      <c r="F413" s="55">
        <f t="shared" si="7"/>
        <v>4.62962962962963</v>
      </c>
      <c r="G413">
        <v>12</v>
      </c>
      <c r="H413" t="s">
        <v>732</v>
      </c>
      <c r="I413">
        <v>10</v>
      </c>
      <c r="J413" t="s">
        <v>981</v>
      </c>
      <c r="K413">
        <v>10</v>
      </c>
      <c r="L413" t="s">
        <v>529</v>
      </c>
      <c r="M413">
        <v>10</v>
      </c>
      <c r="N413" t="s">
        <v>928</v>
      </c>
      <c r="O413">
        <v>8</v>
      </c>
      <c r="P413" t="s">
        <v>726</v>
      </c>
      <c r="Q413">
        <v>4</v>
      </c>
      <c r="R413" t="s">
        <v>537</v>
      </c>
    </row>
    <row r="414" spans="2:18" ht="12.75">
      <c r="B414" t="s">
        <v>222</v>
      </c>
      <c r="C414" s="27">
        <v>74</v>
      </c>
      <c r="E414" s="27">
        <f>VLOOKUP((COUNTA(G414:V414)/2),DATA!$E$2:$G$9,2)</f>
        <v>250</v>
      </c>
      <c r="F414" s="55">
        <f t="shared" si="7"/>
        <v>3.3783783783783785</v>
      </c>
      <c r="G414">
        <v>10</v>
      </c>
      <c r="H414" t="s">
        <v>1143</v>
      </c>
      <c r="I414">
        <v>10</v>
      </c>
      <c r="J414" t="s">
        <v>734</v>
      </c>
      <c r="K414">
        <v>10</v>
      </c>
      <c r="L414" t="s">
        <v>744</v>
      </c>
      <c r="M414">
        <v>2</v>
      </c>
      <c r="N414" t="s">
        <v>967</v>
      </c>
      <c r="O414">
        <v>1</v>
      </c>
      <c r="P414" t="s">
        <v>727</v>
      </c>
      <c r="Q414">
        <v>1</v>
      </c>
      <c r="R414" t="s">
        <v>740</v>
      </c>
    </row>
    <row r="415" spans="2:18" ht="12.75">
      <c r="B415" t="s">
        <v>223</v>
      </c>
      <c r="C415" s="27">
        <v>131</v>
      </c>
      <c r="E415" s="27">
        <f>VLOOKUP((COUNTA(G415:V415)/2),DATA!$E$2:$G$9,2)</f>
        <v>250</v>
      </c>
      <c r="F415" s="55">
        <f t="shared" si="7"/>
        <v>1.9083969465648856</v>
      </c>
      <c r="G415">
        <v>10</v>
      </c>
      <c r="H415" t="s">
        <v>928</v>
      </c>
      <c r="I415">
        <v>10</v>
      </c>
      <c r="J415" t="s">
        <v>696</v>
      </c>
      <c r="K415">
        <v>10</v>
      </c>
      <c r="L415" t="s">
        <v>1146</v>
      </c>
      <c r="M415">
        <v>10</v>
      </c>
      <c r="N415" t="s">
        <v>1145</v>
      </c>
      <c r="O415">
        <v>1</v>
      </c>
      <c r="P415" t="s">
        <v>1061</v>
      </c>
      <c r="Q415">
        <v>1</v>
      </c>
      <c r="R415" t="s">
        <v>531</v>
      </c>
    </row>
    <row r="416" spans="2:18" ht="12.75">
      <c r="B416" t="s">
        <v>224</v>
      </c>
      <c r="C416" s="27">
        <v>131</v>
      </c>
      <c r="E416" s="27">
        <f>VLOOKUP((COUNTA(G416:V416)/2),DATA!$E$2:$G$9,2)</f>
        <v>250</v>
      </c>
      <c r="F416" s="55">
        <f t="shared" si="7"/>
        <v>1.9083969465648856</v>
      </c>
      <c r="G416">
        <v>10</v>
      </c>
      <c r="H416" t="s">
        <v>928</v>
      </c>
      <c r="I416">
        <v>10</v>
      </c>
      <c r="J416" t="s">
        <v>696</v>
      </c>
      <c r="K416">
        <v>10</v>
      </c>
      <c r="L416" t="s">
        <v>1146</v>
      </c>
      <c r="M416">
        <v>10</v>
      </c>
      <c r="N416" t="s">
        <v>1145</v>
      </c>
      <c r="O416">
        <v>1</v>
      </c>
      <c r="P416" t="s">
        <v>1060</v>
      </c>
      <c r="Q416">
        <v>1</v>
      </c>
      <c r="R416" t="s">
        <v>531</v>
      </c>
    </row>
    <row r="417" spans="2:18" ht="12.75">
      <c r="B417" t="s">
        <v>225</v>
      </c>
      <c r="C417" s="27">
        <v>131</v>
      </c>
      <c r="E417" s="27">
        <f>VLOOKUP((COUNTA(G417:V417)/2),DATA!$E$2:$G$9,2)</f>
        <v>250</v>
      </c>
      <c r="F417" s="55">
        <f t="shared" si="7"/>
        <v>1.9083969465648856</v>
      </c>
      <c r="G417">
        <v>10</v>
      </c>
      <c r="H417" t="s">
        <v>928</v>
      </c>
      <c r="I417">
        <v>10</v>
      </c>
      <c r="J417" t="s">
        <v>696</v>
      </c>
      <c r="K417">
        <v>10</v>
      </c>
      <c r="L417" t="s">
        <v>1146</v>
      </c>
      <c r="M417">
        <v>10</v>
      </c>
      <c r="N417" t="s">
        <v>1145</v>
      </c>
      <c r="O417">
        <v>1</v>
      </c>
      <c r="P417" t="s">
        <v>1059</v>
      </c>
      <c r="Q417">
        <v>1</v>
      </c>
      <c r="R417" t="s">
        <v>531</v>
      </c>
    </row>
    <row r="418" spans="2:18" ht="12.75">
      <c r="B418" t="s">
        <v>226</v>
      </c>
      <c r="C418" s="27">
        <v>131</v>
      </c>
      <c r="E418" s="27">
        <f>VLOOKUP((COUNTA(G418:V418)/2),DATA!$E$2:$G$9,2)</f>
        <v>250</v>
      </c>
      <c r="F418" s="55">
        <f t="shared" si="7"/>
        <v>1.9083969465648856</v>
      </c>
      <c r="G418">
        <v>10</v>
      </c>
      <c r="H418" t="s">
        <v>928</v>
      </c>
      <c r="I418">
        <v>10</v>
      </c>
      <c r="J418" t="s">
        <v>696</v>
      </c>
      <c r="K418">
        <v>10</v>
      </c>
      <c r="L418" t="s">
        <v>1146</v>
      </c>
      <c r="M418">
        <v>10</v>
      </c>
      <c r="N418" t="s">
        <v>1145</v>
      </c>
      <c r="O418">
        <v>1</v>
      </c>
      <c r="P418" t="s">
        <v>1058</v>
      </c>
      <c r="Q418">
        <v>1</v>
      </c>
      <c r="R418" t="s">
        <v>531</v>
      </c>
    </row>
    <row r="419" spans="2:18" ht="12.75">
      <c r="B419" t="s">
        <v>227</v>
      </c>
      <c r="C419" s="27">
        <v>42</v>
      </c>
      <c r="E419" s="27">
        <f>VLOOKUP((COUNTA(G419:V419)/2),DATA!$E$2:$G$9,2)</f>
        <v>250</v>
      </c>
      <c r="F419" s="55">
        <f t="shared" si="7"/>
        <v>5.9523809523809526</v>
      </c>
      <c r="G419">
        <v>12</v>
      </c>
      <c r="H419" t="s">
        <v>930</v>
      </c>
      <c r="I419">
        <v>10</v>
      </c>
      <c r="J419" t="s">
        <v>708</v>
      </c>
      <c r="K419">
        <v>10</v>
      </c>
      <c r="L419" t="s">
        <v>696</v>
      </c>
      <c r="M419">
        <v>4</v>
      </c>
      <c r="N419" t="s">
        <v>537</v>
      </c>
      <c r="O419">
        <v>4</v>
      </c>
      <c r="P419" t="s">
        <v>726</v>
      </c>
      <c r="Q419">
        <v>2</v>
      </c>
      <c r="R419" t="s">
        <v>529</v>
      </c>
    </row>
    <row r="420" spans="2:18" ht="12.75">
      <c r="B420" t="s">
        <v>228</v>
      </c>
      <c r="C420" s="27">
        <v>7</v>
      </c>
      <c r="E420" s="27">
        <f>VLOOKUP((COUNTA(G420:V420)/2),DATA!$E$2:$G$9,2)</f>
        <v>250</v>
      </c>
      <c r="F420" s="55">
        <f t="shared" si="7"/>
        <v>35.714285714285715</v>
      </c>
      <c r="G420">
        <v>2</v>
      </c>
      <c r="H420" t="s">
        <v>702</v>
      </c>
      <c r="I420">
        <v>1</v>
      </c>
      <c r="J420" t="s">
        <v>1010</v>
      </c>
      <c r="K420">
        <v>1</v>
      </c>
      <c r="L420" t="s">
        <v>718</v>
      </c>
      <c r="M420">
        <v>1</v>
      </c>
      <c r="N420" t="s">
        <v>739</v>
      </c>
      <c r="O420">
        <v>1</v>
      </c>
      <c r="P420" t="s">
        <v>728</v>
      </c>
      <c r="Q420">
        <v>1</v>
      </c>
      <c r="R420" t="s">
        <v>674</v>
      </c>
    </row>
    <row r="421" spans="2:18" ht="12.75">
      <c r="B421" t="s">
        <v>229</v>
      </c>
      <c r="C421" s="27">
        <v>51</v>
      </c>
      <c r="E421" s="27">
        <f>VLOOKUP((COUNTA(G421:V421)/2),DATA!$E$2:$G$9,2)</f>
        <v>250</v>
      </c>
      <c r="F421" s="55">
        <f t="shared" si="7"/>
        <v>4.901960784313726</v>
      </c>
      <c r="G421">
        <v>20</v>
      </c>
      <c r="H421" t="s">
        <v>537</v>
      </c>
      <c r="I421">
        <v>10</v>
      </c>
      <c r="J421" t="s">
        <v>529</v>
      </c>
      <c r="K421">
        <v>10</v>
      </c>
      <c r="L421" t="s">
        <v>1028</v>
      </c>
      <c r="M421">
        <v>5</v>
      </c>
      <c r="N421" t="s">
        <v>957</v>
      </c>
      <c r="O421">
        <v>5</v>
      </c>
      <c r="P421" t="s">
        <v>1029</v>
      </c>
      <c r="Q421">
        <v>1</v>
      </c>
      <c r="R421" t="s">
        <v>733</v>
      </c>
    </row>
    <row r="422" spans="2:18" ht="12.75">
      <c r="B422" t="s">
        <v>230</v>
      </c>
      <c r="C422" s="27">
        <v>181</v>
      </c>
      <c r="E422" s="27">
        <f>VLOOKUP((COUNTA(G422:V422)/2),DATA!$E$2:$G$9,2)</f>
        <v>250</v>
      </c>
      <c r="F422" s="55">
        <f t="shared" si="7"/>
        <v>1.3812154696132597</v>
      </c>
      <c r="G422">
        <v>100</v>
      </c>
      <c r="H422" t="s">
        <v>734</v>
      </c>
      <c r="I422">
        <v>30</v>
      </c>
      <c r="J422" t="s">
        <v>738</v>
      </c>
      <c r="K422">
        <v>20</v>
      </c>
      <c r="L422" t="s">
        <v>708</v>
      </c>
      <c r="M422">
        <v>20</v>
      </c>
      <c r="N422" t="s">
        <v>747</v>
      </c>
      <c r="O422">
        <v>10</v>
      </c>
      <c r="P422" t="s">
        <v>729</v>
      </c>
      <c r="Q422">
        <v>1</v>
      </c>
      <c r="R422" t="s">
        <v>740</v>
      </c>
    </row>
    <row r="423" spans="2:18" ht="12.75">
      <c r="B423" t="s">
        <v>231</v>
      </c>
      <c r="C423" s="27">
        <v>10</v>
      </c>
      <c r="E423" s="27">
        <f>VLOOKUP((COUNTA(G423:V423)/2),DATA!$E$2:$G$9,2)</f>
        <v>250</v>
      </c>
      <c r="F423" s="55">
        <f t="shared" si="7"/>
        <v>25</v>
      </c>
      <c r="G423">
        <v>3</v>
      </c>
      <c r="H423" t="s">
        <v>735</v>
      </c>
      <c r="I423">
        <v>3</v>
      </c>
      <c r="J423" t="s">
        <v>529</v>
      </c>
      <c r="K423">
        <v>1</v>
      </c>
      <c r="L423" t="s">
        <v>684</v>
      </c>
      <c r="M423">
        <v>1</v>
      </c>
      <c r="N423" t="s">
        <v>685</v>
      </c>
      <c r="O423">
        <v>1</v>
      </c>
      <c r="P423" t="s">
        <v>1153</v>
      </c>
      <c r="Q423">
        <v>1</v>
      </c>
      <c r="R423" t="s">
        <v>732</v>
      </c>
    </row>
    <row r="424" spans="2:18" ht="12.75">
      <c r="B424" t="s">
        <v>232</v>
      </c>
      <c r="C424" s="27">
        <v>103</v>
      </c>
      <c r="E424" s="27">
        <f>VLOOKUP((COUNTA(G424:V424)/2),DATA!$E$2:$G$9,2)</f>
        <v>250</v>
      </c>
      <c r="F424" s="55">
        <f t="shared" si="7"/>
        <v>2.4271844660194173</v>
      </c>
      <c r="G424">
        <v>24</v>
      </c>
      <c r="H424" t="s">
        <v>736</v>
      </c>
      <c r="I424">
        <v>18</v>
      </c>
      <c r="J424" t="s">
        <v>1154</v>
      </c>
      <c r="K424">
        <v>3</v>
      </c>
      <c r="L424" t="s">
        <v>1161</v>
      </c>
      <c r="M424">
        <v>2</v>
      </c>
      <c r="N424" t="s">
        <v>741</v>
      </c>
      <c r="O424">
        <v>1</v>
      </c>
      <c r="P424" t="s">
        <v>1153</v>
      </c>
      <c r="Q424">
        <v>1</v>
      </c>
      <c r="R424" t="s">
        <v>1011</v>
      </c>
    </row>
    <row r="425" spans="2:18" ht="12.75">
      <c r="B425" t="s">
        <v>233</v>
      </c>
      <c r="C425" s="27">
        <v>35</v>
      </c>
      <c r="E425" s="27">
        <f>VLOOKUP((COUNTA(G425:V425)/2),DATA!$E$2:$G$9,2)</f>
        <v>250</v>
      </c>
      <c r="F425" s="55">
        <f t="shared" si="7"/>
        <v>7.142857142857143</v>
      </c>
      <c r="G425">
        <v>10</v>
      </c>
      <c r="H425" t="s">
        <v>955</v>
      </c>
      <c r="I425">
        <v>10</v>
      </c>
      <c r="J425" t="s">
        <v>491</v>
      </c>
      <c r="K425">
        <v>10</v>
      </c>
      <c r="L425" t="s">
        <v>743</v>
      </c>
      <c r="M425">
        <v>2</v>
      </c>
      <c r="N425" t="s">
        <v>1013</v>
      </c>
      <c r="O425">
        <v>2</v>
      </c>
      <c r="P425" t="s">
        <v>529</v>
      </c>
      <c r="Q425">
        <v>1</v>
      </c>
      <c r="R425" t="s">
        <v>726</v>
      </c>
    </row>
    <row r="426" spans="2:18" ht="12.75">
      <c r="B426" t="s">
        <v>234</v>
      </c>
      <c r="C426" s="27">
        <v>65</v>
      </c>
      <c r="E426" s="27">
        <f>VLOOKUP((COUNTA(G426:V426)/2),DATA!$E$2:$G$9,2)</f>
        <v>250</v>
      </c>
      <c r="F426" s="55">
        <f t="shared" si="7"/>
        <v>3.8461538461538463</v>
      </c>
      <c r="G426">
        <v>30</v>
      </c>
      <c r="H426" t="s">
        <v>969</v>
      </c>
      <c r="I426">
        <v>10</v>
      </c>
      <c r="J426" t="s">
        <v>692</v>
      </c>
      <c r="K426">
        <v>10</v>
      </c>
      <c r="L426" t="s">
        <v>958</v>
      </c>
      <c r="M426">
        <v>10</v>
      </c>
      <c r="N426" t="s">
        <v>742</v>
      </c>
      <c r="O426">
        <v>4</v>
      </c>
      <c r="P426" t="s">
        <v>1012</v>
      </c>
      <c r="Q426">
        <v>1</v>
      </c>
      <c r="R426" t="s">
        <v>745</v>
      </c>
    </row>
    <row r="427" spans="2:18" ht="12.75">
      <c r="B427" t="s">
        <v>235</v>
      </c>
      <c r="C427" s="27">
        <v>63</v>
      </c>
      <c r="E427" s="27">
        <f>VLOOKUP((COUNTA(G427:V427)/2),DATA!$E$2:$G$9,2)</f>
        <v>250</v>
      </c>
      <c r="F427" s="55">
        <f t="shared" si="7"/>
        <v>3.9682539682539684</v>
      </c>
      <c r="G427">
        <v>10</v>
      </c>
      <c r="H427" t="s">
        <v>1137</v>
      </c>
      <c r="I427">
        <v>4</v>
      </c>
      <c r="J427" t="s">
        <v>928</v>
      </c>
      <c r="K427">
        <v>4</v>
      </c>
      <c r="L427" t="s">
        <v>973</v>
      </c>
      <c r="M427">
        <v>3</v>
      </c>
      <c r="N427" t="s">
        <v>700</v>
      </c>
      <c r="O427">
        <v>1</v>
      </c>
      <c r="P427" t="s">
        <v>966</v>
      </c>
      <c r="Q427">
        <v>1</v>
      </c>
      <c r="R427" t="s">
        <v>520</v>
      </c>
    </row>
    <row r="428" spans="2:16" ht="12.75">
      <c r="B428" t="s">
        <v>236</v>
      </c>
      <c r="C428" s="27">
        <v>68</v>
      </c>
      <c r="E428" s="27">
        <f>VLOOKUP((COUNTA(G428:V428)/2),DATA!$E$2:$G$9,2)</f>
        <v>100</v>
      </c>
      <c r="F428" s="55">
        <f t="shared" si="7"/>
        <v>1.4705882352941178</v>
      </c>
      <c r="G428">
        <v>50</v>
      </c>
      <c r="H428" t="s">
        <v>557</v>
      </c>
      <c r="I428">
        <v>10</v>
      </c>
      <c r="J428" t="s">
        <v>928</v>
      </c>
      <c r="K428">
        <v>4</v>
      </c>
      <c r="L428" t="s">
        <v>963</v>
      </c>
      <c r="M428">
        <v>2</v>
      </c>
      <c r="N428" t="s">
        <v>491</v>
      </c>
      <c r="O428">
        <v>2</v>
      </c>
      <c r="P428" t="s">
        <v>956</v>
      </c>
    </row>
    <row r="429" spans="2:16" ht="12.75">
      <c r="B429" t="s">
        <v>237</v>
      </c>
      <c r="C429" s="27">
        <v>60</v>
      </c>
      <c r="E429" s="27">
        <f>VLOOKUP((COUNTA(G429:V429)/2),DATA!$E$2:$G$9,2)</f>
        <v>100</v>
      </c>
      <c r="F429" s="55">
        <f t="shared" si="7"/>
        <v>1.6666666666666667</v>
      </c>
      <c r="G429">
        <v>50</v>
      </c>
      <c r="H429" t="s">
        <v>561</v>
      </c>
      <c r="I429">
        <v>5</v>
      </c>
      <c r="J429" t="s">
        <v>963</v>
      </c>
      <c r="K429">
        <v>2</v>
      </c>
      <c r="L429" t="s">
        <v>961</v>
      </c>
      <c r="M429">
        <v>2</v>
      </c>
      <c r="N429" t="s">
        <v>956</v>
      </c>
      <c r="O429">
        <v>1</v>
      </c>
      <c r="P429" t="s">
        <v>975</v>
      </c>
    </row>
    <row r="430" spans="2:16" ht="12.75">
      <c r="B430" t="s">
        <v>238</v>
      </c>
      <c r="C430" s="27">
        <v>75</v>
      </c>
      <c r="E430" s="27">
        <f>VLOOKUP((COUNTA(G430:V430)/2),DATA!$E$2:$G$9,2)</f>
        <v>100</v>
      </c>
      <c r="F430" s="55">
        <f t="shared" si="7"/>
        <v>1.3333333333333333</v>
      </c>
      <c r="G430">
        <v>50</v>
      </c>
      <c r="H430" t="s">
        <v>1230</v>
      </c>
      <c r="I430">
        <v>10</v>
      </c>
      <c r="J430" t="s">
        <v>928</v>
      </c>
      <c r="K430">
        <v>3</v>
      </c>
      <c r="L430" t="s">
        <v>678</v>
      </c>
      <c r="M430">
        <v>2</v>
      </c>
      <c r="N430" t="s">
        <v>692</v>
      </c>
      <c r="O430">
        <v>1</v>
      </c>
      <c r="P430" t="s">
        <v>953</v>
      </c>
    </row>
    <row r="431" spans="2:16" ht="12.75">
      <c r="B431" t="s">
        <v>239</v>
      </c>
      <c r="C431" s="27">
        <v>90</v>
      </c>
      <c r="E431" s="27">
        <f>VLOOKUP((COUNTA(G431:V431)/2),DATA!$E$2:$G$9,2)</f>
        <v>100</v>
      </c>
      <c r="F431" s="55">
        <f t="shared" si="7"/>
        <v>1.1111111111111112</v>
      </c>
      <c r="G431">
        <v>50</v>
      </c>
      <c r="H431" t="s">
        <v>557</v>
      </c>
      <c r="I431">
        <v>5</v>
      </c>
      <c r="J431" t="s">
        <v>956</v>
      </c>
      <c r="K431">
        <v>5</v>
      </c>
      <c r="L431" t="s">
        <v>509</v>
      </c>
      <c r="M431">
        <v>5</v>
      </c>
      <c r="N431" t="s">
        <v>1138</v>
      </c>
      <c r="O431">
        <v>5</v>
      </c>
      <c r="P431" t="s">
        <v>535</v>
      </c>
    </row>
    <row r="432" spans="2:18" ht="12.75">
      <c r="B432" t="s">
        <v>240</v>
      </c>
      <c r="C432" s="27">
        <v>163</v>
      </c>
      <c r="E432" s="27">
        <f>VLOOKUP((COUNTA(G432:V432)/2),DATA!$E$2:$G$9,2)</f>
        <v>250</v>
      </c>
      <c r="F432" s="55">
        <f t="shared" si="7"/>
        <v>1.5337423312883436</v>
      </c>
      <c r="G432">
        <v>50</v>
      </c>
      <c r="H432" t="s">
        <v>558</v>
      </c>
      <c r="I432">
        <v>20</v>
      </c>
      <c r="J432" t="s">
        <v>928</v>
      </c>
      <c r="K432">
        <v>20</v>
      </c>
      <c r="L432" t="s">
        <v>956</v>
      </c>
      <c r="M432">
        <v>13</v>
      </c>
      <c r="N432" t="s">
        <v>491</v>
      </c>
      <c r="O432">
        <v>10</v>
      </c>
      <c r="P432" t="s">
        <v>963</v>
      </c>
      <c r="Q432">
        <v>10</v>
      </c>
      <c r="R432" t="s">
        <v>536</v>
      </c>
    </row>
    <row r="433" spans="2:18" ht="12.75">
      <c r="B433" t="s">
        <v>241</v>
      </c>
      <c r="C433" s="27">
        <v>147</v>
      </c>
      <c r="E433" s="27">
        <f>VLOOKUP((COUNTA(G433:V433)/2),DATA!$E$2:$G$9,2)</f>
        <v>250</v>
      </c>
      <c r="F433" s="55">
        <f t="shared" si="7"/>
        <v>1.7006802721088434</v>
      </c>
      <c r="G433">
        <v>12</v>
      </c>
      <c r="H433" t="s">
        <v>960</v>
      </c>
      <c r="I433">
        <v>12</v>
      </c>
      <c r="J433" t="s">
        <v>1138</v>
      </c>
      <c r="K433">
        <v>10</v>
      </c>
      <c r="L433" t="s">
        <v>956</v>
      </c>
      <c r="M433">
        <v>10</v>
      </c>
      <c r="N433" t="s">
        <v>959</v>
      </c>
      <c r="O433">
        <v>10</v>
      </c>
      <c r="P433" t="s">
        <v>536</v>
      </c>
      <c r="Q433">
        <v>1</v>
      </c>
      <c r="R433" t="s">
        <v>993</v>
      </c>
    </row>
    <row r="434" spans="2:18" ht="12.75">
      <c r="B434" t="s">
        <v>242</v>
      </c>
      <c r="C434" s="27">
        <v>83</v>
      </c>
      <c r="E434" s="27">
        <f>VLOOKUP((COUNTA(G434:V434)/2),DATA!$E$2:$G$9,2)</f>
        <v>250</v>
      </c>
      <c r="F434" s="55">
        <f t="shared" si="7"/>
        <v>3.0120481927710845</v>
      </c>
      <c r="G434">
        <v>50</v>
      </c>
      <c r="H434" t="s">
        <v>558</v>
      </c>
      <c r="I434">
        <v>5</v>
      </c>
      <c r="J434" t="s">
        <v>956</v>
      </c>
      <c r="K434">
        <v>3</v>
      </c>
      <c r="L434" t="s">
        <v>536</v>
      </c>
      <c r="M434">
        <v>2</v>
      </c>
      <c r="N434" t="s">
        <v>959</v>
      </c>
      <c r="O434">
        <v>1</v>
      </c>
      <c r="P434" t="s">
        <v>950</v>
      </c>
      <c r="Q434">
        <v>1</v>
      </c>
      <c r="R434" t="s">
        <v>513</v>
      </c>
    </row>
    <row r="435" spans="2:18" ht="12.75">
      <c r="B435" t="s">
        <v>243</v>
      </c>
      <c r="C435" s="7">
        <v>181</v>
      </c>
      <c r="D435" s="7"/>
      <c r="E435" s="27">
        <f>VLOOKUP((COUNTA(G435:V435)/2),DATA!$E$2:$G$9,2)</f>
        <v>250</v>
      </c>
      <c r="F435" s="55">
        <f t="shared" si="7"/>
        <v>1.3812154696132597</v>
      </c>
      <c r="G435">
        <v>50</v>
      </c>
      <c r="H435" t="s">
        <v>562</v>
      </c>
      <c r="I435">
        <v>12</v>
      </c>
      <c r="J435" t="s">
        <v>1138</v>
      </c>
      <c r="K435">
        <v>10</v>
      </c>
      <c r="L435" t="s">
        <v>962</v>
      </c>
      <c r="M435">
        <v>10</v>
      </c>
      <c r="N435" t="s">
        <v>956</v>
      </c>
      <c r="O435">
        <v>10</v>
      </c>
      <c r="P435" t="s">
        <v>536</v>
      </c>
      <c r="Q435">
        <v>1</v>
      </c>
      <c r="R435" t="s">
        <v>954</v>
      </c>
    </row>
    <row r="436" spans="2:18" ht="12.75">
      <c r="B436" t="s">
        <v>244</v>
      </c>
      <c r="C436" s="27">
        <v>156</v>
      </c>
      <c r="E436" s="27">
        <f>VLOOKUP((COUNTA(G436:V436)/2),DATA!$E$2:$G$9,2)</f>
        <v>250</v>
      </c>
      <c r="F436" s="55">
        <f t="shared" si="7"/>
        <v>1.6025641025641026</v>
      </c>
      <c r="G436">
        <v>50</v>
      </c>
      <c r="H436" t="s">
        <v>561</v>
      </c>
      <c r="I436">
        <v>15</v>
      </c>
      <c r="J436" t="s">
        <v>1139</v>
      </c>
      <c r="K436">
        <v>15</v>
      </c>
      <c r="L436" t="s">
        <v>956</v>
      </c>
      <c r="M436">
        <v>10</v>
      </c>
      <c r="N436" t="s">
        <v>961</v>
      </c>
      <c r="O436">
        <v>1</v>
      </c>
      <c r="P436" t="s">
        <v>993</v>
      </c>
      <c r="Q436">
        <v>1</v>
      </c>
      <c r="R436" t="s">
        <v>954</v>
      </c>
    </row>
    <row r="437" spans="2:20" ht="12.75">
      <c r="B437" t="s">
        <v>245</v>
      </c>
      <c r="C437" s="27">
        <v>213</v>
      </c>
      <c r="E437" s="27">
        <f>VLOOKUP((COUNTA(G437:V437)/2),DATA!$E$2:$G$9,2)</f>
        <v>500</v>
      </c>
      <c r="F437" s="55">
        <f t="shared" si="7"/>
        <v>2.347417840375587</v>
      </c>
      <c r="G437">
        <v>50</v>
      </c>
      <c r="H437" t="s">
        <v>562</v>
      </c>
      <c r="I437">
        <v>25</v>
      </c>
      <c r="J437" t="s">
        <v>928</v>
      </c>
      <c r="K437">
        <v>20</v>
      </c>
      <c r="L437" t="s">
        <v>977</v>
      </c>
      <c r="M437">
        <v>20</v>
      </c>
      <c r="N437" t="s">
        <v>536</v>
      </c>
      <c r="O437">
        <v>15</v>
      </c>
      <c r="P437" t="s">
        <v>963</v>
      </c>
      <c r="Q437">
        <v>2</v>
      </c>
      <c r="R437" t="s">
        <v>962</v>
      </c>
      <c r="S437">
        <v>1</v>
      </c>
      <c r="T437" t="s">
        <v>719</v>
      </c>
    </row>
    <row r="438" spans="2:20" ht="12.75">
      <c r="B438" t="s">
        <v>246</v>
      </c>
      <c r="C438" s="27">
        <v>84</v>
      </c>
      <c r="E438" s="27">
        <f>VLOOKUP((COUNTA(G438:V438)/2),DATA!$E$2:$G$9,2)</f>
        <v>500</v>
      </c>
      <c r="F438" s="55">
        <f t="shared" si="7"/>
        <v>5.9523809523809526</v>
      </c>
      <c r="G438">
        <v>20</v>
      </c>
      <c r="H438" t="s">
        <v>928</v>
      </c>
      <c r="I438">
        <v>20</v>
      </c>
      <c r="J438" t="s">
        <v>930</v>
      </c>
      <c r="K438">
        <v>20</v>
      </c>
      <c r="L438" t="s">
        <v>696</v>
      </c>
      <c r="M438">
        <v>10</v>
      </c>
      <c r="N438" t="s">
        <v>491</v>
      </c>
      <c r="O438">
        <v>6</v>
      </c>
      <c r="P438" t="s">
        <v>692</v>
      </c>
      <c r="Q438">
        <v>5</v>
      </c>
      <c r="R438" t="s">
        <v>958</v>
      </c>
      <c r="S438">
        <v>3</v>
      </c>
      <c r="T438" t="s">
        <v>957</v>
      </c>
    </row>
    <row r="439" spans="2:20" ht="12.75">
      <c r="B439" t="s">
        <v>247</v>
      </c>
      <c r="C439" s="27">
        <v>58</v>
      </c>
      <c r="E439" s="27">
        <f>VLOOKUP((COUNTA(G439:V439)/2),DATA!$E$2:$G$9,2)</f>
        <v>500</v>
      </c>
      <c r="F439" s="55">
        <f t="shared" si="7"/>
        <v>8.620689655172415</v>
      </c>
      <c r="G439">
        <v>30</v>
      </c>
      <c r="H439" t="s">
        <v>537</v>
      </c>
      <c r="I439">
        <v>10</v>
      </c>
      <c r="J439" t="s">
        <v>696</v>
      </c>
      <c r="K439">
        <v>10</v>
      </c>
      <c r="L439" t="s">
        <v>529</v>
      </c>
      <c r="M439">
        <v>4</v>
      </c>
      <c r="N439" t="s">
        <v>749</v>
      </c>
      <c r="O439">
        <v>2</v>
      </c>
      <c r="P439" t="s">
        <v>692</v>
      </c>
      <c r="Q439">
        <v>1</v>
      </c>
      <c r="R439" t="s">
        <v>751</v>
      </c>
      <c r="S439">
        <v>1</v>
      </c>
      <c r="T439" t="s">
        <v>753</v>
      </c>
    </row>
    <row r="440" spans="2:20" ht="12.75">
      <c r="B440" t="s">
        <v>248</v>
      </c>
      <c r="C440" s="27">
        <v>120</v>
      </c>
      <c r="E440" s="27">
        <f>VLOOKUP((COUNTA(G440:V440)/2),DATA!$E$2:$G$9,2)</f>
        <v>500</v>
      </c>
      <c r="F440" s="55">
        <f t="shared" si="7"/>
        <v>4.166666666666667</v>
      </c>
      <c r="G440">
        <v>20</v>
      </c>
      <c r="H440" t="s">
        <v>1147</v>
      </c>
      <c r="I440">
        <v>4</v>
      </c>
      <c r="J440" t="s">
        <v>1032</v>
      </c>
      <c r="K440">
        <v>2</v>
      </c>
      <c r="L440" t="s">
        <v>1019</v>
      </c>
      <c r="M440">
        <v>2</v>
      </c>
      <c r="N440" t="s">
        <v>615</v>
      </c>
      <c r="O440">
        <v>1</v>
      </c>
      <c r="P440" t="s">
        <v>730</v>
      </c>
      <c r="Q440">
        <v>1</v>
      </c>
      <c r="R440" t="s">
        <v>712</v>
      </c>
      <c r="S440">
        <v>1</v>
      </c>
      <c r="T440" t="s">
        <v>675</v>
      </c>
    </row>
    <row r="441" spans="2:20" ht="12.75">
      <c r="B441" t="s">
        <v>249</v>
      </c>
      <c r="C441" s="27">
        <v>72</v>
      </c>
      <c r="E441" s="27">
        <f>VLOOKUP((COUNTA(G441:V441)/2),DATA!$E$2:$G$9,2)</f>
        <v>500</v>
      </c>
      <c r="F441" s="55">
        <f t="shared" si="7"/>
        <v>6.944444444444445</v>
      </c>
      <c r="G441">
        <v>10</v>
      </c>
      <c r="H441" t="s">
        <v>1020</v>
      </c>
      <c r="I441">
        <v>10</v>
      </c>
      <c r="J441" t="s">
        <v>746</v>
      </c>
      <c r="K441">
        <v>10</v>
      </c>
      <c r="L441" t="s">
        <v>976</v>
      </c>
      <c r="M441">
        <v>10</v>
      </c>
      <c r="N441" t="s">
        <v>696</v>
      </c>
      <c r="O441">
        <v>2</v>
      </c>
      <c r="P441" t="s">
        <v>671</v>
      </c>
      <c r="Q441">
        <v>2</v>
      </c>
      <c r="R441" t="s">
        <v>720</v>
      </c>
      <c r="S441">
        <v>1</v>
      </c>
      <c r="T441" t="s">
        <v>672</v>
      </c>
    </row>
    <row r="442" spans="2:20" ht="12.75">
      <c r="B442" t="s">
        <v>250</v>
      </c>
      <c r="C442" s="27">
        <v>29</v>
      </c>
      <c r="E442" s="27">
        <f>VLOOKUP((COUNTA(G442:V442)/2),DATA!$E$2:$G$9,2)</f>
        <v>500</v>
      </c>
      <c r="F442" s="55">
        <f t="shared" si="7"/>
        <v>17.24137931034483</v>
      </c>
      <c r="G442">
        <v>3</v>
      </c>
      <c r="H442" t="s">
        <v>529</v>
      </c>
      <c r="I442">
        <v>2</v>
      </c>
      <c r="J442" t="s">
        <v>692</v>
      </c>
      <c r="K442">
        <v>2</v>
      </c>
      <c r="L442" t="s">
        <v>712</v>
      </c>
      <c r="M442">
        <v>1</v>
      </c>
      <c r="N442" t="s">
        <v>675</v>
      </c>
      <c r="O442">
        <v>1</v>
      </c>
      <c r="P442" t="s">
        <v>731</v>
      </c>
      <c r="Q442">
        <v>1</v>
      </c>
      <c r="R442" t="s">
        <v>531</v>
      </c>
      <c r="S442">
        <v>1</v>
      </c>
      <c r="T442" t="s">
        <v>708</v>
      </c>
    </row>
    <row r="443" spans="2:20" ht="12.75">
      <c r="B443" t="s">
        <v>251</v>
      </c>
      <c r="C443" s="27">
        <v>128</v>
      </c>
      <c r="E443" s="27">
        <f>VLOOKUP((COUNTA(G443:V443)/2),DATA!$E$2:$G$9,2)</f>
        <v>500</v>
      </c>
      <c r="F443" s="55">
        <f t="shared" si="7"/>
        <v>3.90625</v>
      </c>
      <c r="G443">
        <v>20</v>
      </c>
      <c r="H443" t="s">
        <v>696</v>
      </c>
      <c r="I443">
        <v>20</v>
      </c>
      <c r="J443" t="s">
        <v>928</v>
      </c>
      <c r="K443">
        <v>8</v>
      </c>
      <c r="L443" t="s">
        <v>607</v>
      </c>
      <c r="M443">
        <v>6</v>
      </c>
      <c r="N443" t="s">
        <v>933</v>
      </c>
      <c r="O443">
        <v>6</v>
      </c>
      <c r="P443" t="s">
        <v>958</v>
      </c>
      <c r="Q443">
        <v>3</v>
      </c>
      <c r="R443" t="s">
        <v>752</v>
      </c>
      <c r="S443">
        <v>3</v>
      </c>
      <c r="T443" t="s">
        <v>754</v>
      </c>
    </row>
    <row r="444" spans="2:20" ht="12.75">
      <c r="B444" t="s">
        <v>252</v>
      </c>
      <c r="C444" s="27">
        <v>261</v>
      </c>
      <c r="E444" s="27">
        <f>VLOOKUP((COUNTA(G444:V444)/2),DATA!$E$2:$G$9,2)</f>
        <v>500</v>
      </c>
      <c r="F444" s="55">
        <f t="shared" si="7"/>
        <v>1.9157088122605364</v>
      </c>
      <c r="G444">
        <v>30</v>
      </c>
      <c r="H444" t="s">
        <v>1056</v>
      </c>
      <c r="I444">
        <v>30</v>
      </c>
      <c r="J444" t="s">
        <v>1147</v>
      </c>
      <c r="K444">
        <v>20</v>
      </c>
      <c r="L444" t="s">
        <v>696</v>
      </c>
      <c r="M444">
        <v>20</v>
      </c>
      <c r="N444" t="s">
        <v>974</v>
      </c>
      <c r="O444">
        <v>20</v>
      </c>
      <c r="P444" t="s">
        <v>967</v>
      </c>
      <c r="Q444">
        <v>20</v>
      </c>
      <c r="R444" t="s">
        <v>928</v>
      </c>
      <c r="S444">
        <v>1</v>
      </c>
      <c r="T444" t="s">
        <v>755</v>
      </c>
    </row>
    <row r="445" spans="2:20" ht="12.75">
      <c r="B445" t="s">
        <v>757</v>
      </c>
      <c r="C445" s="27">
        <v>17</v>
      </c>
      <c r="E445" s="27">
        <f>VLOOKUP((COUNTA(G445:V445)/2),DATA!$E$2:$G$9,2)</f>
        <v>500</v>
      </c>
      <c r="F445" s="55">
        <f t="shared" si="7"/>
        <v>29.41176470588235</v>
      </c>
      <c r="G445">
        <v>3</v>
      </c>
      <c r="H445" t="s">
        <v>723</v>
      </c>
      <c r="I445">
        <v>3</v>
      </c>
      <c r="J445" t="s">
        <v>712</v>
      </c>
      <c r="K445">
        <v>3</v>
      </c>
      <c r="L445" t="s">
        <v>748</v>
      </c>
      <c r="M445">
        <v>3</v>
      </c>
      <c r="N445" t="s">
        <v>706</v>
      </c>
      <c r="O445">
        <v>2</v>
      </c>
      <c r="P445" t="s">
        <v>724</v>
      </c>
      <c r="Q445">
        <v>2</v>
      </c>
      <c r="R445" t="s">
        <v>708</v>
      </c>
      <c r="S445">
        <v>1</v>
      </c>
      <c r="T445" t="s">
        <v>756</v>
      </c>
    </row>
    <row r="446" spans="2:20" ht="12.75">
      <c r="B446" t="s">
        <v>253</v>
      </c>
      <c r="C446" s="27">
        <v>76</v>
      </c>
      <c r="E446" s="27">
        <f>VLOOKUP((COUNTA(G446:V446)/2),DATA!$E$2:$G$9,2)</f>
        <v>500</v>
      </c>
      <c r="F446" s="55">
        <f t="shared" si="7"/>
        <v>6.578947368421052</v>
      </c>
      <c r="G446">
        <v>10</v>
      </c>
      <c r="H446" t="s">
        <v>1147</v>
      </c>
      <c r="I446">
        <v>3</v>
      </c>
      <c r="J446" t="s">
        <v>706</v>
      </c>
      <c r="K446">
        <v>1</v>
      </c>
      <c r="L446" t="s">
        <v>513</v>
      </c>
      <c r="M446">
        <v>1</v>
      </c>
      <c r="N446" t="s">
        <v>724</v>
      </c>
      <c r="O446">
        <v>1</v>
      </c>
      <c r="P446" t="s">
        <v>539</v>
      </c>
      <c r="Q446">
        <v>1</v>
      </c>
      <c r="R446" t="s">
        <v>712</v>
      </c>
      <c r="S446">
        <v>1</v>
      </c>
      <c r="T446" t="s">
        <v>757</v>
      </c>
    </row>
    <row r="447" ht="13.5" thickBot="1"/>
    <row r="448" spans="2:16" ht="13.5" thickBot="1">
      <c r="B448" s="126" t="s">
        <v>1166</v>
      </c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8"/>
    </row>
    <row r="449" ht="13.5" thickBot="1"/>
    <row r="450" spans="2:16" ht="13.5" thickBot="1">
      <c r="B450" s="126" t="s">
        <v>1167</v>
      </c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8"/>
    </row>
    <row r="451" spans="2:10" ht="12.75">
      <c r="B451" t="s">
        <v>254</v>
      </c>
      <c r="C451" s="27">
        <v>15</v>
      </c>
      <c r="E451" s="27">
        <f>VLOOKUP((COUNTA(G451:V451)/2),DATA!$E$2:$G$9,2)</f>
        <v>10</v>
      </c>
      <c r="F451" s="55">
        <f aca="true" t="shared" si="8" ref="F451:F514">E451/C451</f>
        <v>0.6666666666666666</v>
      </c>
      <c r="G451">
        <v>2</v>
      </c>
      <c r="H451" t="s">
        <v>1140</v>
      </c>
      <c r="I451">
        <v>1</v>
      </c>
      <c r="J451" t="s">
        <v>604</v>
      </c>
    </row>
    <row r="452" spans="2:10" ht="12.75">
      <c r="B452" t="s">
        <v>255</v>
      </c>
      <c r="C452" s="27">
        <v>15</v>
      </c>
      <c r="E452" s="27">
        <f>VLOOKUP((COUNTA(G452:V452)/2),DATA!$E$2:$G$9,2)</f>
        <v>10</v>
      </c>
      <c r="F452" s="55">
        <f t="shared" si="8"/>
        <v>0.6666666666666666</v>
      </c>
      <c r="G452">
        <v>2</v>
      </c>
      <c r="H452" t="s">
        <v>1176</v>
      </c>
      <c r="I452">
        <v>1</v>
      </c>
      <c r="J452" t="s">
        <v>1140</v>
      </c>
    </row>
    <row r="453" spans="2:22" ht="12.75">
      <c r="B453" t="s">
        <v>256</v>
      </c>
      <c r="C453" s="27">
        <v>15</v>
      </c>
      <c r="E453" s="27">
        <f>VLOOKUP((COUNTA(G453:V453)/2),DATA!$E$2:$G$9,2)</f>
        <v>10</v>
      </c>
      <c r="F453" s="55">
        <f t="shared" si="8"/>
        <v>0.6666666666666666</v>
      </c>
      <c r="G453">
        <v>2</v>
      </c>
      <c r="H453" t="s">
        <v>605</v>
      </c>
      <c r="I453">
        <v>1</v>
      </c>
      <c r="J453" t="s">
        <v>1176</v>
      </c>
      <c r="V453" s="11"/>
    </row>
    <row r="454" spans="2:22" ht="12.75">
      <c r="B454" t="s">
        <v>257</v>
      </c>
      <c r="C454" s="27">
        <v>54</v>
      </c>
      <c r="E454" s="27">
        <f>VLOOKUP((COUNTA(G454:V454)/2),DATA!$E$2:$G$9,2)</f>
        <v>10</v>
      </c>
      <c r="F454" s="55">
        <f t="shared" si="8"/>
        <v>0.18518518518518517</v>
      </c>
      <c r="G454">
        <v>10</v>
      </c>
      <c r="H454" t="s">
        <v>1140</v>
      </c>
      <c r="I454">
        <v>1</v>
      </c>
      <c r="J454" t="s">
        <v>488</v>
      </c>
      <c r="V454" s="11"/>
    </row>
    <row r="455" spans="2:10" ht="12.75">
      <c r="B455" t="s">
        <v>258</v>
      </c>
      <c r="C455" s="27">
        <v>15</v>
      </c>
      <c r="E455" s="27">
        <f>VLOOKUP((COUNTA(G455:V455)/2),DATA!$E$2:$G$9,2)</f>
        <v>10</v>
      </c>
      <c r="F455" s="55">
        <f t="shared" si="8"/>
        <v>0.6666666666666666</v>
      </c>
      <c r="G455">
        <v>2</v>
      </c>
      <c r="H455" t="s">
        <v>1176</v>
      </c>
      <c r="I455">
        <v>1</v>
      </c>
      <c r="J455" t="s">
        <v>605</v>
      </c>
    </row>
    <row r="456" spans="2:10" ht="12.75">
      <c r="B456" t="s">
        <v>259</v>
      </c>
      <c r="C456" s="27">
        <v>29</v>
      </c>
      <c r="E456" s="27">
        <f>VLOOKUP((COUNTA(G456:V456)/2),DATA!$E$2:$G$9,2)</f>
        <v>10</v>
      </c>
      <c r="F456" s="55">
        <f t="shared" si="8"/>
        <v>0.3448275862068966</v>
      </c>
      <c r="G456">
        <v>5</v>
      </c>
      <c r="H456" t="s">
        <v>1145</v>
      </c>
      <c r="I456">
        <v>1</v>
      </c>
      <c r="J456" t="s">
        <v>488</v>
      </c>
    </row>
    <row r="457" spans="2:10" ht="12.75">
      <c r="B457" t="s">
        <v>260</v>
      </c>
      <c r="C457" s="27">
        <v>15</v>
      </c>
      <c r="E457" s="27">
        <f>VLOOKUP((COUNTA(G457:V457)/2),DATA!$E$2:$G$9,2)</f>
        <v>10</v>
      </c>
      <c r="F457" s="55">
        <f t="shared" si="8"/>
        <v>0.6666666666666666</v>
      </c>
      <c r="G457">
        <v>2</v>
      </c>
      <c r="H457" t="s">
        <v>1140</v>
      </c>
      <c r="I457">
        <v>1</v>
      </c>
      <c r="J457" t="s">
        <v>1176</v>
      </c>
    </row>
    <row r="458" spans="2:10" ht="12.75">
      <c r="B458" t="s">
        <v>261</v>
      </c>
      <c r="C458" s="27">
        <v>44</v>
      </c>
      <c r="E458" s="27">
        <f>VLOOKUP((COUNTA(G458:V458)/2),DATA!$E$2:$G$9,2)</f>
        <v>10</v>
      </c>
      <c r="F458" s="55">
        <f t="shared" si="8"/>
        <v>0.22727272727272727</v>
      </c>
      <c r="G458">
        <v>8</v>
      </c>
      <c r="H458" t="s">
        <v>483</v>
      </c>
      <c r="I458">
        <v>1</v>
      </c>
      <c r="J458" t="s">
        <v>488</v>
      </c>
    </row>
    <row r="459" spans="2:10" ht="12.75">
      <c r="B459" t="s">
        <v>262</v>
      </c>
      <c r="C459" s="27">
        <v>40</v>
      </c>
      <c r="E459" s="27">
        <f>VLOOKUP((COUNTA(G459:V459)/2),DATA!$E$2:$G$9,2)</f>
        <v>10</v>
      </c>
      <c r="F459" s="55">
        <f t="shared" si="8"/>
        <v>0.25</v>
      </c>
      <c r="G459">
        <v>4</v>
      </c>
      <c r="H459" t="s">
        <v>604</v>
      </c>
      <c r="I459">
        <v>4</v>
      </c>
      <c r="J459" t="s">
        <v>1144</v>
      </c>
    </row>
    <row r="460" spans="2:10" ht="12.75">
      <c r="B460" t="s">
        <v>263</v>
      </c>
      <c r="C460" s="27">
        <v>20</v>
      </c>
      <c r="E460" s="27">
        <f>VLOOKUP((COUNTA(G460:V460)/2),DATA!$E$2:$G$9,2)</f>
        <v>10</v>
      </c>
      <c r="F460" s="55">
        <f t="shared" si="8"/>
        <v>0.5</v>
      </c>
      <c r="G460">
        <v>3</v>
      </c>
      <c r="H460" t="s">
        <v>1130</v>
      </c>
      <c r="I460">
        <v>1</v>
      </c>
      <c r="J460" t="s">
        <v>1176</v>
      </c>
    </row>
    <row r="461" spans="2:10" ht="12.75">
      <c r="B461" t="s">
        <v>264</v>
      </c>
      <c r="C461" s="27">
        <v>25</v>
      </c>
      <c r="E461" s="27">
        <f>VLOOKUP((COUNTA(G461:V461)/2),DATA!$E$2:$G$9,2)</f>
        <v>10</v>
      </c>
      <c r="F461" s="55">
        <f t="shared" si="8"/>
        <v>0.4</v>
      </c>
      <c r="G461">
        <v>4</v>
      </c>
      <c r="H461" t="s">
        <v>1130</v>
      </c>
      <c r="I461">
        <v>1</v>
      </c>
      <c r="J461" t="s">
        <v>1176</v>
      </c>
    </row>
    <row r="462" spans="2:10" ht="12.75">
      <c r="B462" t="s">
        <v>265</v>
      </c>
      <c r="C462" s="27">
        <v>30</v>
      </c>
      <c r="E462" s="27">
        <f>VLOOKUP((COUNTA(G462:V462)/2),DATA!$E$2:$G$9,2)</f>
        <v>10</v>
      </c>
      <c r="F462" s="55">
        <f t="shared" si="8"/>
        <v>0.3333333333333333</v>
      </c>
      <c r="G462">
        <v>5</v>
      </c>
      <c r="H462" t="s">
        <v>1130</v>
      </c>
      <c r="I462">
        <v>1</v>
      </c>
      <c r="J462" t="s">
        <v>1176</v>
      </c>
    </row>
    <row r="463" spans="2:10" ht="12.75">
      <c r="B463" t="s">
        <v>266</v>
      </c>
      <c r="C463" s="27">
        <v>35</v>
      </c>
      <c r="E463" s="27">
        <f>VLOOKUP((COUNTA(G463:V463)/2),DATA!$E$2:$G$9,2)</f>
        <v>10</v>
      </c>
      <c r="F463" s="55">
        <f t="shared" si="8"/>
        <v>0.2857142857142857</v>
      </c>
      <c r="G463">
        <v>6</v>
      </c>
      <c r="H463" t="s">
        <v>1130</v>
      </c>
      <c r="I463">
        <v>1</v>
      </c>
      <c r="J463" t="s">
        <v>1176</v>
      </c>
    </row>
    <row r="464" spans="2:12" ht="12.75">
      <c r="B464" t="s">
        <v>267</v>
      </c>
      <c r="C464" s="27">
        <v>45</v>
      </c>
      <c r="E464" s="27">
        <f>VLOOKUP((COUNTA(G464:V464)/2),DATA!$E$2:$G$9,2)</f>
        <v>25</v>
      </c>
      <c r="F464" s="55">
        <f t="shared" si="8"/>
        <v>0.5555555555555556</v>
      </c>
      <c r="G464">
        <v>5</v>
      </c>
      <c r="H464" t="s">
        <v>1140</v>
      </c>
      <c r="I464">
        <v>3</v>
      </c>
      <c r="J464" t="s">
        <v>1130</v>
      </c>
      <c r="K464">
        <v>1</v>
      </c>
      <c r="L464" t="s">
        <v>1144</v>
      </c>
    </row>
    <row r="465" spans="2:12" ht="12.75">
      <c r="B465" t="s">
        <v>268</v>
      </c>
      <c r="C465" s="27">
        <v>55</v>
      </c>
      <c r="E465" s="27">
        <f>VLOOKUP((COUNTA(G465:V465)/2),DATA!$E$2:$G$9,2)</f>
        <v>25</v>
      </c>
      <c r="F465" s="55">
        <f t="shared" si="8"/>
        <v>0.45454545454545453</v>
      </c>
      <c r="G465">
        <v>5</v>
      </c>
      <c r="H465" t="s">
        <v>1140</v>
      </c>
      <c r="I465">
        <v>4</v>
      </c>
      <c r="J465" t="s">
        <v>1130</v>
      </c>
      <c r="K465">
        <v>2</v>
      </c>
      <c r="L465" t="s">
        <v>1144</v>
      </c>
    </row>
    <row r="466" spans="2:12" ht="12.75">
      <c r="B466" t="s">
        <v>269</v>
      </c>
      <c r="C466" s="27">
        <v>65</v>
      </c>
      <c r="E466" s="27">
        <f>VLOOKUP((COUNTA(G466:V466)/2),DATA!$E$2:$G$9,2)</f>
        <v>25</v>
      </c>
      <c r="F466" s="55">
        <f t="shared" si="8"/>
        <v>0.38461538461538464</v>
      </c>
      <c r="G466">
        <v>5</v>
      </c>
      <c r="H466" t="s">
        <v>1140</v>
      </c>
      <c r="I466">
        <v>5</v>
      </c>
      <c r="J466" t="s">
        <v>1130</v>
      </c>
      <c r="K466">
        <v>3</v>
      </c>
      <c r="L466" t="s">
        <v>1144</v>
      </c>
    </row>
    <row r="467" spans="2:12" ht="12.75">
      <c r="B467" t="s">
        <v>270</v>
      </c>
      <c r="C467" s="27">
        <v>75</v>
      </c>
      <c r="E467" s="27">
        <f>VLOOKUP((COUNTA(G467:V467)/2),DATA!$E$2:$G$9,2)</f>
        <v>25</v>
      </c>
      <c r="F467" s="55">
        <f t="shared" si="8"/>
        <v>0.3333333333333333</v>
      </c>
      <c r="G467">
        <v>6</v>
      </c>
      <c r="H467" t="s">
        <v>1140</v>
      </c>
      <c r="I467">
        <v>5</v>
      </c>
      <c r="J467" t="s">
        <v>1130</v>
      </c>
      <c r="K467">
        <v>4</v>
      </c>
      <c r="L467" t="s">
        <v>1144</v>
      </c>
    </row>
    <row r="468" spans="2:12" ht="12.75">
      <c r="B468" t="s">
        <v>271</v>
      </c>
      <c r="C468" s="27">
        <v>35</v>
      </c>
      <c r="E468" s="27">
        <f>VLOOKUP((COUNTA(G468:V468)/2),DATA!$E$2:$G$9,2)</f>
        <v>25</v>
      </c>
      <c r="F468" s="55">
        <f t="shared" si="8"/>
        <v>0.7142857142857143</v>
      </c>
      <c r="G468">
        <v>4</v>
      </c>
      <c r="H468" t="s">
        <v>1140</v>
      </c>
      <c r="I468">
        <v>2</v>
      </c>
      <c r="J468" t="s">
        <v>1145</v>
      </c>
      <c r="K468">
        <v>1</v>
      </c>
      <c r="L468" t="s">
        <v>606</v>
      </c>
    </row>
    <row r="469" spans="2:12" ht="12.75">
      <c r="B469" t="s">
        <v>272</v>
      </c>
      <c r="C469" s="27">
        <v>40</v>
      </c>
      <c r="E469" s="27">
        <f>VLOOKUP((COUNTA(G469:V469)/2),DATA!$E$2:$G$9,2)</f>
        <v>25</v>
      </c>
      <c r="F469" s="55">
        <f t="shared" si="8"/>
        <v>0.625</v>
      </c>
      <c r="G469">
        <v>5</v>
      </c>
      <c r="H469" t="s">
        <v>1140</v>
      </c>
      <c r="I469">
        <v>2</v>
      </c>
      <c r="J469" t="s">
        <v>1145</v>
      </c>
      <c r="K469">
        <v>1</v>
      </c>
      <c r="L469" t="s">
        <v>606</v>
      </c>
    </row>
    <row r="470" spans="2:12" ht="12.75">
      <c r="B470" t="s">
        <v>273</v>
      </c>
      <c r="C470" s="27">
        <v>40</v>
      </c>
      <c r="E470" s="27">
        <f>VLOOKUP((COUNTA(G470:V470)/2),DATA!$E$2:$G$9,2)</f>
        <v>25</v>
      </c>
      <c r="F470" s="55">
        <f t="shared" si="8"/>
        <v>0.625</v>
      </c>
      <c r="G470">
        <v>4</v>
      </c>
      <c r="H470" t="s">
        <v>1140</v>
      </c>
      <c r="I470">
        <v>2</v>
      </c>
      <c r="J470" t="s">
        <v>1145</v>
      </c>
      <c r="K470">
        <v>2</v>
      </c>
      <c r="L470" t="s">
        <v>606</v>
      </c>
    </row>
    <row r="471" spans="2:12" ht="12.75">
      <c r="B471" t="s">
        <v>274</v>
      </c>
      <c r="C471" s="27">
        <v>40</v>
      </c>
      <c r="E471" s="27">
        <f>VLOOKUP((COUNTA(G471:V471)/2),DATA!$E$2:$G$9,2)</f>
        <v>25</v>
      </c>
      <c r="F471" s="55">
        <f t="shared" si="8"/>
        <v>0.625</v>
      </c>
      <c r="G471">
        <v>3</v>
      </c>
      <c r="H471" t="s">
        <v>1140</v>
      </c>
      <c r="I471">
        <v>3</v>
      </c>
      <c r="J471" t="s">
        <v>1145</v>
      </c>
      <c r="K471">
        <v>2</v>
      </c>
      <c r="L471" t="s">
        <v>606</v>
      </c>
    </row>
    <row r="472" spans="2:14" ht="12.75">
      <c r="B472" t="s">
        <v>275</v>
      </c>
      <c r="C472" s="27">
        <v>85</v>
      </c>
      <c r="E472" s="27">
        <f>VLOOKUP((COUNTA(G472:V472)/2),DATA!$E$2:$G$9,2)</f>
        <v>50</v>
      </c>
      <c r="F472" s="55">
        <f t="shared" si="8"/>
        <v>0.5882352941176471</v>
      </c>
      <c r="G472">
        <v>5</v>
      </c>
      <c r="H472" t="s">
        <v>1145</v>
      </c>
      <c r="I472">
        <v>4</v>
      </c>
      <c r="J472" t="s">
        <v>1179</v>
      </c>
      <c r="K472">
        <v>4</v>
      </c>
      <c r="L472" t="s">
        <v>542</v>
      </c>
      <c r="M472">
        <v>4</v>
      </c>
      <c r="N472" t="s">
        <v>1144</v>
      </c>
    </row>
    <row r="473" spans="2:14" ht="12.75">
      <c r="B473" t="s">
        <v>276</v>
      </c>
      <c r="C473" s="27">
        <v>355</v>
      </c>
      <c r="E473" s="27">
        <f>VLOOKUP((COUNTA(G473:V473)/2),DATA!$E$2:$G$9,2)</f>
        <v>50</v>
      </c>
      <c r="F473" s="55">
        <f t="shared" si="8"/>
        <v>0.14084507042253522</v>
      </c>
      <c r="G473">
        <v>5</v>
      </c>
      <c r="H473" s="12" t="s">
        <v>1178</v>
      </c>
      <c r="I473">
        <v>2</v>
      </c>
      <c r="J473" t="s">
        <v>548</v>
      </c>
      <c r="K473">
        <v>2</v>
      </c>
      <c r="L473" t="s">
        <v>526</v>
      </c>
      <c r="M473">
        <v>1</v>
      </c>
      <c r="N473" t="s">
        <v>539</v>
      </c>
    </row>
    <row r="474" spans="2:14" ht="12.75">
      <c r="B474" t="s">
        <v>277</v>
      </c>
      <c r="C474" s="27">
        <v>190</v>
      </c>
      <c r="E474" s="27">
        <f>VLOOKUP((COUNTA(G474:V474)/2),DATA!$E$2:$G$9,2)</f>
        <v>50</v>
      </c>
      <c r="F474" s="55">
        <f t="shared" si="8"/>
        <v>0.2631578947368421</v>
      </c>
      <c r="G474">
        <v>10</v>
      </c>
      <c r="H474" t="s">
        <v>605</v>
      </c>
      <c r="I474">
        <v>10</v>
      </c>
      <c r="J474" t="s">
        <v>523</v>
      </c>
      <c r="K474">
        <v>9</v>
      </c>
      <c r="L474" t="s">
        <v>616</v>
      </c>
      <c r="M474">
        <v>9</v>
      </c>
      <c r="N474" t="s">
        <v>1137</v>
      </c>
    </row>
    <row r="475" spans="2:14" ht="12.75">
      <c r="B475" t="s">
        <v>278</v>
      </c>
      <c r="C475" s="27">
        <v>45</v>
      </c>
      <c r="E475" s="27">
        <f>VLOOKUP((COUNTA(G475:V475)/2),DATA!$E$2:$G$9,2)</f>
        <v>50</v>
      </c>
      <c r="F475" s="55">
        <f t="shared" si="8"/>
        <v>1.1111111111111112</v>
      </c>
      <c r="G475">
        <v>3</v>
      </c>
      <c r="H475" t="s">
        <v>1134</v>
      </c>
      <c r="I475">
        <v>2</v>
      </c>
      <c r="J475" t="s">
        <v>512</v>
      </c>
      <c r="K475">
        <v>2</v>
      </c>
      <c r="L475" t="s">
        <v>542</v>
      </c>
      <c r="M475">
        <v>2</v>
      </c>
      <c r="N475" t="s">
        <v>1145</v>
      </c>
    </row>
    <row r="476" spans="2:14" ht="12.75">
      <c r="B476" t="s">
        <v>279</v>
      </c>
      <c r="C476" s="27">
        <v>55</v>
      </c>
      <c r="E476" s="27">
        <f>VLOOKUP((COUNTA(G476:V476)/2),DATA!$E$2:$G$9,2)</f>
        <v>50</v>
      </c>
      <c r="F476" s="55">
        <f t="shared" si="8"/>
        <v>0.9090909090909091</v>
      </c>
      <c r="G476">
        <v>4</v>
      </c>
      <c r="H476" t="s">
        <v>1134</v>
      </c>
      <c r="I476">
        <v>3</v>
      </c>
      <c r="J476" t="s">
        <v>512</v>
      </c>
      <c r="K476">
        <v>2</v>
      </c>
      <c r="L476" t="s">
        <v>542</v>
      </c>
      <c r="M476">
        <v>2</v>
      </c>
      <c r="N476" t="s">
        <v>1145</v>
      </c>
    </row>
    <row r="477" spans="2:14" ht="12.75">
      <c r="B477" t="s">
        <v>280</v>
      </c>
      <c r="C477" s="27">
        <v>65</v>
      </c>
      <c r="E477" s="27">
        <f>VLOOKUP((COUNTA(G477:V477)/2),DATA!$E$2:$G$9,2)</f>
        <v>50</v>
      </c>
      <c r="F477" s="55">
        <f t="shared" si="8"/>
        <v>0.7692307692307693</v>
      </c>
      <c r="G477">
        <v>5</v>
      </c>
      <c r="H477" t="s">
        <v>1134</v>
      </c>
      <c r="I477">
        <v>4</v>
      </c>
      <c r="J477" t="s">
        <v>512</v>
      </c>
      <c r="K477">
        <v>2</v>
      </c>
      <c r="L477" t="s">
        <v>542</v>
      </c>
      <c r="M477">
        <v>2</v>
      </c>
      <c r="N477" t="s">
        <v>1145</v>
      </c>
    </row>
    <row r="478" spans="2:14" ht="12.75">
      <c r="B478" t="s">
        <v>281</v>
      </c>
      <c r="C478" s="27">
        <v>75</v>
      </c>
      <c r="E478" s="27">
        <f>VLOOKUP((COUNTA(G478:V478)/2),DATA!$E$2:$G$9,2)</f>
        <v>50</v>
      </c>
      <c r="F478" s="55">
        <f t="shared" si="8"/>
        <v>0.6666666666666666</v>
      </c>
      <c r="G478">
        <v>6</v>
      </c>
      <c r="H478" t="s">
        <v>1134</v>
      </c>
      <c r="I478">
        <v>5</v>
      </c>
      <c r="J478" t="s">
        <v>512</v>
      </c>
      <c r="K478">
        <v>2</v>
      </c>
      <c r="L478" t="s">
        <v>542</v>
      </c>
      <c r="M478">
        <v>2</v>
      </c>
      <c r="N478" t="s">
        <v>1145</v>
      </c>
    </row>
    <row r="479" spans="2:16" ht="12.75">
      <c r="B479" t="s">
        <v>282</v>
      </c>
      <c r="C479" s="27">
        <v>106</v>
      </c>
      <c r="E479" s="27">
        <f>VLOOKUP((COUNTA(G479:V479)/2),DATA!$E$2:$G$9,2)</f>
        <v>100</v>
      </c>
      <c r="F479" s="55">
        <f t="shared" si="8"/>
        <v>0.9433962264150944</v>
      </c>
      <c r="G479">
        <v>6</v>
      </c>
      <c r="H479" t="s">
        <v>564</v>
      </c>
      <c r="I479">
        <v>6</v>
      </c>
      <c r="J479" t="s">
        <v>512</v>
      </c>
      <c r="K479">
        <v>4</v>
      </c>
      <c r="L479" t="s">
        <v>1044</v>
      </c>
      <c r="M479">
        <v>2</v>
      </c>
      <c r="N479" t="s">
        <v>607</v>
      </c>
      <c r="O479">
        <v>1</v>
      </c>
      <c r="P479" t="s">
        <v>608</v>
      </c>
    </row>
    <row r="480" spans="2:16" ht="12.75">
      <c r="B480" t="s">
        <v>283</v>
      </c>
      <c r="C480" s="27">
        <v>39</v>
      </c>
      <c r="E480" s="27">
        <f>VLOOKUP((COUNTA(G480:V480)/2),DATA!$E$2:$G$9,2)</f>
        <v>100</v>
      </c>
      <c r="F480" s="55">
        <f t="shared" si="8"/>
        <v>2.5641025641025643</v>
      </c>
      <c r="G480">
        <v>4</v>
      </c>
      <c r="H480" t="s">
        <v>493</v>
      </c>
      <c r="I480">
        <v>1</v>
      </c>
      <c r="J480" t="s">
        <v>564</v>
      </c>
      <c r="K480">
        <v>1</v>
      </c>
      <c r="L480" t="s">
        <v>1178</v>
      </c>
      <c r="M480">
        <v>1</v>
      </c>
      <c r="N480" t="s">
        <v>609</v>
      </c>
      <c r="O480">
        <v>1</v>
      </c>
      <c r="P480" s="12" t="s">
        <v>1179</v>
      </c>
    </row>
    <row r="481" spans="2:16" ht="12.75">
      <c r="B481" t="s">
        <v>284</v>
      </c>
      <c r="C481" s="27">
        <v>115</v>
      </c>
      <c r="E481" s="27">
        <f>VLOOKUP((COUNTA(G481:V481)/2),DATA!$E$2:$G$9,2)</f>
        <v>100</v>
      </c>
      <c r="F481" s="55">
        <f t="shared" si="8"/>
        <v>0.8695652173913043</v>
      </c>
      <c r="G481">
        <v>5</v>
      </c>
      <c r="H481" t="s">
        <v>1134</v>
      </c>
      <c r="I481">
        <v>5</v>
      </c>
      <c r="J481" t="s">
        <v>1176</v>
      </c>
      <c r="K481">
        <v>5</v>
      </c>
      <c r="L481" t="s">
        <v>1140</v>
      </c>
      <c r="M481">
        <v>4</v>
      </c>
      <c r="N481" t="s">
        <v>1145</v>
      </c>
      <c r="O481">
        <v>4</v>
      </c>
      <c r="P481" t="s">
        <v>523</v>
      </c>
    </row>
    <row r="482" spans="2:16" ht="12.75">
      <c r="B482" t="s">
        <v>285</v>
      </c>
      <c r="C482" s="27">
        <v>100</v>
      </c>
      <c r="E482" s="27">
        <f>VLOOKUP((COUNTA(G482:V482)/2),DATA!$E$2:$G$9,2)</f>
        <v>100</v>
      </c>
      <c r="F482" s="55">
        <f t="shared" si="8"/>
        <v>1</v>
      </c>
      <c r="G482">
        <v>4</v>
      </c>
      <c r="H482" t="s">
        <v>523</v>
      </c>
      <c r="I482">
        <v>4</v>
      </c>
      <c r="J482" t="s">
        <v>1131</v>
      </c>
      <c r="K482">
        <v>4</v>
      </c>
      <c r="L482" t="s">
        <v>606</v>
      </c>
      <c r="M482">
        <v>4</v>
      </c>
      <c r="N482" t="s">
        <v>1130</v>
      </c>
      <c r="O482">
        <v>4</v>
      </c>
      <c r="P482" t="s">
        <v>1176</v>
      </c>
    </row>
    <row r="483" spans="2:16" ht="12.75">
      <c r="B483" t="s">
        <v>286</v>
      </c>
      <c r="C483" s="27">
        <v>126</v>
      </c>
      <c r="E483" s="27">
        <f>VLOOKUP((COUNTA(G483:V483)/2),DATA!$E$2:$G$9,2)</f>
        <v>100</v>
      </c>
      <c r="F483" s="55">
        <f t="shared" si="8"/>
        <v>0.7936507936507936</v>
      </c>
      <c r="G483">
        <v>9</v>
      </c>
      <c r="H483" t="s">
        <v>1179</v>
      </c>
      <c r="I483">
        <v>8</v>
      </c>
      <c r="J483" t="s">
        <v>523</v>
      </c>
      <c r="K483">
        <v>4</v>
      </c>
      <c r="L483" t="s">
        <v>488</v>
      </c>
      <c r="M483">
        <v>2</v>
      </c>
      <c r="N483" t="s">
        <v>531</v>
      </c>
      <c r="O483">
        <v>1</v>
      </c>
      <c r="P483" t="s">
        <v>1178</v>
      </c>
    </row>
    <row r="484" spans="2:16" ht="12.75">
      <c r="B484" t="s">
        <v>287</v>
      </c>
      <c r="C484" s="27">
        <v>80</v>
      </c>
      <c r="E484" s="27">
        <f>VLOOKUP((COUNTA(G484:V484)/2),DATA!$E$2:$G$9,2)</f>
        <v>100</v>
      </c>
      <c r="F484" s="55">
        <f t="shared" si="8"/>
        <v>1.25</v>
      </c>
      <c r="G484">
        <v>8</v>
      </c>
      <c r="H484" t="s">
        <v>1130</v>
      </c>
      <c r="I484">
        <v>6</v>
      </c>
      <c r="J484" t="s">
        <v>758</v>
      </c>
      <c r="K484">
        <v>3</v>
      </c>
      <c r="L484" t="s">
        <v>559</v>
      </c>
      <c r="M484">
        <v>3</v>
      </c>
      <c r="N484" t="s">
        <v>564</v>
      </c>
      <c r="O484">
        <v>1</v>
      </c>
      <c r="P484" t="s">
        <v>610</v>
      </c>
    </row>
    <row r="485" spans="2:16" ht="12.75">
      <c r="B485" t="s">
        <v>288</v>
      </c>
      <c r="C485" s="27">
        <v>110</v>
      </c>
      <c r="E485" s="27">
        <f>VLOOKUP((COUNTA(G485:V485)/2),DATA!$E$2:$G$9,2)</f>
        <v>100</v>
      </c>
      <c r="F485" s="55">
        <f t="shared" si="8"/>
        <v>0.9090909090909091</v>
      </c>
      <c r="G485">
        <v>5</v>
      </c>
      <c r="H485" t="s">
        <v>1130</v>
      </c>
      <c r="I485">
        <v>5</v>
      </c>
      <c r="J485" t="s">
        <v>523</v>
      </c>
      <c r="K485">
        <v>4</v>
      </c>
      <c r="L485" s="29" t="s">
        <v>1132</v>
      </c>
      <c r="M485">
        <v>4</v>
      </c>
      <c r="N485" t="s">
        <v>605</v>
      </c>
      <c r="O485">
        <v>4</v>
      </c>
      <c r="P485" t="s">
        <v>606</v>
      </c>
    </row>
    <row r="486" spans="2:16" ht="12.75">
      <c r="B486" t="s">
        <v>289</v>
      </c>
      <c r="C486" s="27">
        <v>110</v>
      </c>
      <c r="E486" s="27">
        <f>VLOOKUP((COUNTA(G486:V486)/2),DATA!$E$2:$G$9,2)</f>
        <v>100</v>
      </c>
      <c r="F486" s="55">
        <f t="shared" si="8"/>
        <v>0.9090909090909091</v>
      </c>
      <c r="G486">
        <v>5</v>
      </c>
      <c r="H486" t="s">
        <v>1176</v>
      </c>
      <c r="I486">
        <v>5</v>
      </c>
      <c r="J486" t="s">
        <v>1130</v>
      </c>
      <c r="K486">
        <v>4</v>
      </c>
      <c r="L486" t="s">
        <v>605</v>
      </c>
      <c r="M486">
        <v>4</v>
      </c>
      <c r="N486" t="s">
        <v>1140</v>
      </c>
      <c r="O486">
        <v>4</v>
      </c>
      <c r="P486" t="s">
        <v>606</v>
      </c>
    </row>
    <row r="487" spans="2:16" ht="12.75">
      <c r="B487" t="s">
        <v>290</v>
      </c>
      <c r="C487" s="27">
        <v>95</v>
      </c>
      <c r="E487" s="27">
        <f>VLOOKUP((COUNTA(G487:V487)/2),DATA!$E$2:$G$9,2)</f>
        <v>100</v>
      </c>
      <c r="F487" s="55">
        <f t="shared" si="8"/>
        <v>1.0526315789473684</v>
      </c>
      <c r="G487">
        <v>5</v>
      </c>
      <c r="H487" t="s">
        <v>611</v>
      </c>
      <c r="I487">
        <v>4</v>
      </c>
      <c r="J487" t="s">
        <v>523</v>
      </c>
      <c r="K487">
        <v>4</v>
      </c>
      <c r="L487" t="s">
        <v>606</v>
      </c>
      <c r="M487">
        <v>3</v>
      </c>
      <c r="N487" t="s">
        <v>605</v>
      </c>
      <c r="O487">
        <v>3</v>
      </c>
      <c r="P487" t="s">
        <v>1145</v>
      </c>
    </row>
    <row r="488" spans="2:16" ht="12.75">
      <c r="B488" t="s">
        <v>291</v>
      </c>
      <c r="C488" s="27">
        <v>100</v>
      </c>
      <c r="E488" s="27">
        <f>VLOOKUP((COUNTA(G488:V488)/2),DATA!$E$2:$G$9,2)</f>
        <v>100</v>
      </c>
      <c r="F488" s="55">
        <f t="shared" si="8"/>
        <v>1</v>
      </c>
      <c r="G488">
        <v>5</v>
      </c>
      <c r="H488" t="s">
        <v>1176</v>
      </c>
      <c r="I488">
        <v>4</v>
      </c>
      <c r="J488" t="s">
        <v>605</v>
      </c>
      <c r="K488">
        <v>4</v>
      </c>
      <c r="L488" t="s">
        <v>523</v>
      </c>
      <c r="M488">
        <v>4</v>
      </c>
      <c r="N488" t="s">
        <v>606</v>
      </c>
      <c r="O488">
        <v>3</v>
      </c>
      <c r="P488" t="s">
        <v>604</v>
      </c>
    </row>
    <row r="489" spans="2:16" ht="12.75">
      <c r="B489" t="s">
        <v>292</v>
      </c>
      <c r="C489" s="27">
        <v>125</v>
      </c>
      <c r="E489" s="27">
        <f>VLOOKUP((COUNTA(G489:V489)/2),DATA!$E$2:$G$9,2)</f>
        <v>100</v>
      </c>
      <c r="F489" s="55">
        <f t="shared" si="8"/>
        <v>0.8</v>
      </c>
      <c r="G489">
        <v>6</v>
      </c>
      <c r="H489" t="s">
        <v>483</v>
      </c>
      <c r="I489">
        <v>5</v>
      </c>
      <c r="J489" t="s">
        <v>564</v>
      </c>
      <c r="K489">
        <v>5</v>
      </c>
      <c r="L489" t="s">
        <v>606</v>
      </c>
      <c r="M489">
        <v>5</v>
      </c>
      <c r="N489" t="s">
        <v>1134</v>
      </c>
      <c r="O489">
        <v>4</v>
      </c>
      <c r="P489" t="s">
        <v>605</v>
      </c>
    </row>
    <row r="490" spans="2:16" ht="12.75">
      <c r="B490" t="s">
        <v>293</v>
      </c>
      <c r="C490" s="27">
        <v>145</v>
      </c>
      <c r="E490" s="27">
        <f>VLOOKUP((COUNTA(G490:V490)/2),DATA!$E$2:$G$9,2)</f>
        <v>100</v>
      </c>
      <c r="F490" s="55">
        <f t="shared" si="8"/>
        <v>0.6896551724137931</v>
      </c>
      <c r="G490">
        <v>8</v>
      </c>
      <c r="H490" t="s">
        <v>1131</v>
      </c>
      <c r="I490">
        <v>8</v>
      </c>
      <c r="J490" t="s">
        <v>611</v>
      </c>
      <c r="K490">
        <v>5</v>
      </c>
      <c r="L490" t="s">
        <v>512</v>
      </c>
      <c r="M490">
        <v>4</v>
      </c>
      <c r="N490" t="s">
        <v>1145</v>
      </c>
      <c r="O490">
        <v>4</v>
      </c>
      <c r="P490" t="s">
        <v>483</v>
      </c>
    </row>
    <row r="491" spans="2:16" ht="12.75">
      <c r="B491" t="s">
        <v>294</v>
      </c>
      <c r="C491" s="27">
        <v>160</v>
      </c>
      <c r="E491" s="27">
        <f>VLOOKUP((COUNTA(G491:V491)/2),DATA!$E$2:$G$9,2)</f>
        <v>100</v>
      </c>
      <c r="F491" s="55">
        <f t="shared" si="8"/>
        <v>0.625</v>
      </c>
      <c r="G491">
        <v>8</v>
      </c>
      <c r="H491" t="s">
        <v>1131</v>
      </c>
      <c r="I491">
        <v>8</v>
      </c>
      <c r="J491" t="s">
        <v>1134</v>
      </c>
      <c r="K491">
        <v>6</v>
      </c>
      <c r="L491" t="s">
        <v>512</v>
      </c>
      <c r="M491">
        <v>5</v>
      </c>
      <c r="N491" t="s">
        <v>1145</v>
      </c>
      <c r="O491">
        <v>5</v>
      </c>
      <c r="P491" t="s">
        <v>483</v>
      </c>
    </row>
    <row r="492" spans="2:16" ht="12.75">
      <c r="B492" t="s">
        <v>295</v>
      </c>
      <c r="C492" s="27">
        <v>175</v>
      </c>
      <c r="E492" s="27">
        <f>VLOOKUP((COUNTA(G492:V492)/2),DATA!$E$2:$G$9,2)</f>
        <v>100</v>
      </c>
      <c r="F492" s="55">
        <f t="shared" si="8"/>
        <v>0.5714285714285714</v>
      </c>
      <c r="G492">
        <v>8</v>
      </c>
      <c r="H492" t="s">
        <v>1131</v>
      </c>
      <c r="I492">
        <v>8</v>
      </c>
      <c r="J492" t="s">
        <v>611</v>
      </c>
      <c r="K492">
        <v>7</v>
      </c>
      <c r="L492" t="s">
        <v>512</v>
      </c>
      <c r="M492">
        <v>6</v>
      </c>
      <c r="N492" t="s">
        <v>1145</v>
      </c>
      <c r="O492">
        <v>6</v>
      </c>
      <c r="P492" t="s">
        <v>483</v>
      </c>
    </row>
    <row r="493" spans="2:16" ht="12.75">
      <c r="B493" t="s">
        <v>296</v>
      </c>
      <c r="C493" s="27">
        <v>190</v>
      </c>
      <c r="E493" s="27">
        <f>VLOOKUP((COUNTA(G493:V493)/2),DATA!$E$2:$G$9,2)</f>
        <v>100</v>
      </c>
      <c r="F493" s="55">
        <f t="shared" si="8"/>
        <v>0.5263157894736842</v>
      </c>
      <c r="G493">
        <v>8</v>
      </c>
      <c r="H493" t="s">
        <v>1131</v>
      </c>
      <c r="I493">
        <v>8</v>
      </c>
      <c r="J493" t="s">
        <v>611</v>
      </c>
      <c r="K493">
        <v>8</v>
      </c>
      <c r="L493" t="s">
        <v>512</v>
      </c>
      <c r="M493">
        <v>7</v>
      </c>
      <c r="N493" t="s">
        <v>1145</v>
      </c>
      <c r="O493">
        <v>7</v>
      </c>
      <c r="P493" t="s">
        <v>483</v>
      </c>
    </row>
    <row r="494" spans="2:16" ht="12.75">
      <c r="B494" t="s">
        <v>297</v>
      </c>
      <c r="C494" s="27">
        <v>70</v>
      </c>
      <c r="E494" s="27">
        <f>VLOOKUP((COUNTA(G494:V494)/2),DATA!$E$2:$G$9,2)</f>
        <v>100</v>
      </c>
      <c r="F494" s="55">
        <f t="shared" si="8"/>
        <v>1.4285714285714286</v>
      </c>
      <c r="G494">
        <v>3</v>
      </c>
      <c r="H494" t="s">
        <v>542</v>
      </c>
      <c r="I494">
        <v>3</v>
      </c>
      <c r="J494" t="s">
        <v>1179</v>
      </c>
      <c r="K494">
        <v>3</v>
      </c>
      <c r="L494" t="s">
        <v>512</v>
      </c>
      <c r="M494">
        <v>3</v>
      </c>
      <c r="N494" t="s">
        <v>1178</v>
      </c>
      <c r="O494">
        <v>2</v>
      </c>
      <c r="P494" t="s">
        <v>1144</v>
      </c>
    </row>
    <row r="495" spans="2:16" ht="12.75">
      <c r="B495" t="s">
        <v>298</v>
      </c>
      <c r="C495" s="27">
        <v>85</v>
      </c>
      <c r="E495" s="27">
        <f>VLOOKUP((COUNTA(G495:V495)/2),DATA!$E$2:$G$9,2)</f>
        <v>100</v>
      </c>
      <c r="F495" s="55">
        <f t="shared" si="8"/>
        <v>1.1764705882352942</v>
      </c>
      <c r="G495">
        <v>3</v>
      </c>
      <c r="H495" t="s">
        <v>542</v>
      </c>
      <c r="I495">
        <v>4</v>
      </c>
      <c r="J495" t="s">
        <v>1179</v>
      </c>
      <c r="K495">
        <v>3</v>
      </c>
      <c r="L495" t="s">
        <v>512</v>
      </c>
      <c r="M495">
        <v>4</v>
      </c>
      <c r="N495" t="s">
        <v>1178</v>
      </c>
      <c r="O495">
        <v>3</v>
      </c>
      <c r="P495" t="s">
        <v>1144</v>
      </c>
    </row>
    <row r="496" spans="2:16" ht="12.75">
      <c r="B496" t="s">
        <v>299</v>
      </c>
      <c r="C496" s="27">
        <v>100</v>
      </c>
      <c r="E496" s="27">
        <f>VLOOKUP((COUNTA(G496:V496)/2),DATA!$E$2:$G$9,2)</f>
        <v>100</v>
      </c>
      <c r="F496" s="55">
        <f t="shared" si="8"/>
        <v>1</v>
      </c>
      <c r="G496">
        <v>3</v>
      </c>
      <c r="H496" t="s">
        <v>542</v>
      </c>
      <c r="I496">
        <v>5</v>
      </c>
      <c r="J496" t="s">
        <v>1179</v>
      </c>
      <c r="K496">
        <v>3</v>
      </c>
      <c r="L496" t="s">
        <v>512</v>
      </c>
      <c r="M496">
        <v>5</v>
      </c>
      <c r="N496" t="s">
        <v>1178</v>
      </c>
      <c r="O496">
        <v>4</v>
      </c>
      <c r="P496" t="s">
        <v>1144</v>
      </c>
    </row>
    <row r="497" spans="2:16" ht="12.75">
      <c r="B497" t="s">
        <v>300</v>
      </c>
      <c r="C497" s="27">
        <v>115</v>
      </c>
      <c r="E497" s="27">
        <f>VLOOKUP((COUNTA(G497:V497)/2),DATA!$E$2:$G$9,2)</f>
        <v>100</v>
      </c>
      <c r="F497" s="55">
        <f t="shared" si="8"/>
        <v>0.8695652173913043</v>
      </c>
      <c r="G497">
        <v>3</v>
      </c>
      <c r="H497" t="s">
        <v>542</v>
      </c>
      <c r="I497">
        <v>6</v>
      </c>
      <c r="J497" t="s">
        <v>1179</v>
      </c>
      <c r="K497">
        <v>3</v>
      </c>
      <c r="L497" t="s">
        <v>512</v>
      </c>
      <c r="M497">
        <v>6</v>
      </c>
      <c r="N497" t="s">
        <v>1178</v>
      </c>
      <c r="O497">
        <v>5</v>
      </c>
      <c r="P497" t="s">
        <v>1144</v>
      </c>
    </row>
    <row r="498" spans="2:16" ht="12.75">
      <c r="B498" t="s">
        <v>301</v>
      </c>
      <c r="C498" s="27">
        <v>130</v>
      </c>
      <c r="E498" s="27">
        <f>VLOOKUP((COUNTA(G498:V498)/2),DATA!$E$2:$G$9,2)</f>
        <v>100</v>
      </c>
      <c r="F498" s="55">
        <f t="shared" si="8"/>
        <v>0.7692307692307693</v>
      </c>
      <c r="G498">
        <v>6</v>
      </c>
      <c r="H498" t="s">
        <v>512</v>
      </c>
      <c r="I498">
        <v>6</v>
      </c>
      <c r="J498" t="s">
        <v>1178</v>
      </c>
      <c r="K498">
        <v>5</v>
      </c>
      <c r="L498" t="s">
        <v>542</v>
      </c>
      <c r="M498">
        <v>5</v>
      </c>
      <c r="N498" t="s">
        <v>1144</v>
      </c>
      <c r="O498">
        <v>4</v>
      </c>
      <c r="P498" t="s">
        <v>523</v>
      </c>
    </row>
    <row r="499" spans="2:16" ht="12.75">
      <c r="B499" t="s">
        <v>302</v>
      </c>
      <c r="C499" s="27">
        <v>145</v>
      </c>
      <c r="E499" s="27">
        <f>VLOOKUP((COUNTA(G499:V499)/2),DATA!$E$2:$G$9,2)</f>
        <v>100</v>
      </c>
      <c r="F499" s="55">
        <f t="shared" si="8"/>
        <v>0.6896551724137931</v>
      </c>
      <c r="G499">
        <v>6</v>
      </c>
      <c r="H499" t="s">
        <v>512</v>
      </c>
      <c r="I499">
        <v>6</v>
      </c>
      <c r="J499" t="s">
        <v>1178</v>
      </c>
      <c r="K499">
        <v>6</v>
      </c>
      <c r="L499" t="s">
        <v>542</v>
      </c>
      <c r="M499">
        <v>6</v>
      </c>
      <c r="N499" t="s">
        <v>1144</v>
      </c>
      <c r="O499">
        <v>5</v>
      </c>
      <c r="P499" t="s">
        <v>523</v>
      </c>
    </row>
    <row r="500" spans="2:16" ht="12.75">
      <c r="B500" t="s">
        <v>303</v>
      </c>
      <c r="C500" s="27">
        <v>160</v>
      </c>
      <c r="E500" s="27">
        <f>VLOOKUP((COUNTA(G500:V500)/2),DATA!$E$2:$G$9,2)</f>
        <v>100</v>
      </c>
      <c r="F500" s="55">
        <f t="shared" si="8"/>
        <v>0.625</v>
      </c>
      <c r="G500">
        <v>6</v>
      </c>
      <c r="H500" t="s">
        <v>512</v>
      </c>
      <c r="I500">
        <v>6</v>
      </c>
      <c r="J500" t="s">
        <v>1178</v>
      </c>
      <c r="K500">
        <v>7</v>
      </c>
      <c r="L500" t="s">
        <v>542</v>
      </c>
      <c r="M500">
        <v>7</v>
      </c>
      <c r="N500" t="s">
        <v>1144</v>
      </c>
      <c r="O500">
        <v>6</v>
      </c>
      <c r="P500" t="s">
        <v>523</v>
      </c>
    </row>
    <row r="501" spans="2:16" ht="12.75">
      <c r="B501" t="s">
        <v>304</v>
      </c>
      <c r="C501" s="27">
        <v>175</v>
      </c>
      <c r="E501" s="27">
        <f>VLOOKUP((COUNTA(G501:V501)/2),DATA!$E$2:$G$9,2)</f>
        <v>100</v>
      </c>
      <c r="F501" s="55">
        <f t="shared" si="8"/>
        <v>0.5714285714285714</v>
      </c>
      <c r="G501">
        <v>6</v>
      </c>
      <c r="H501" t="s">
        <v>512</v>
      </c>
      <c r="I501">
        <v>6</v>
      </c>
      <c r="J501" t="s">
        <v>1178</v>
      </c>
      <c r="K501">
        <v>8</v>
      </c>
      <c r="L501" t="s">
        <v>542</v>
      </c>
      <c r="M501">
        <v>8</v>
      </c>
      <c r="N501" t="s">
        <v>1144</v>
      </c>
      <c r="O501">
        <v>7</v>
      </c>
      <c r="P501" t="s">
        <v>523</v>
      </c>
    </row>
    <row r="502" spans="2:18" ht="12.75">
      <c r="B502" t="s">
        <v>305</v>
      </c>
      <c r="C502" s="27">
        <v>166</v>
      </c>
      <c r="E502" s="27">
        <f>VLOOKUP((COUNTA(G502:V502)/2),DATA!$E$2:$G$9,2)</f>
        <v>250</v>
      </c>
      <c r="F502" s="55">
        <f t="shared" si="8"/>
        <v>1.5060240963855422</v>
      </c>
      <c r="G502">
        <v>10</v>
      </c>
      <c r="H502" t="s">
        <v>493</v>
      </c>
      <c r="I502">
        <v>10</v>
      </c>
      <c r="J502" t="s">
        <v>523</v>
      </c>
      <c r="K502">
        <v>5</v>
      </c>
      <c r="L502" t="s">
        <v>488</v>
      </c>
      <c r="M502">
        <v>5</v>
      </c>
      <c r="N502" t="s">
        <v>1179</v>
      </c>
      <c r="O502">
        <v>4</v>
      </c>
      <c r="P502" t="s">
        <v>1178</v>
      </c>
      <c r="Q502">
        <v>1</v>
      </c>
      <c r="R502" t="s">
        <v>730</v>
      </c>
    </row>
    <row r="503" spans="2:18" ht="12.75">
      <c r="B503" t="s">
        <v>306</v>
      </c>
      <c r="C503" s="27">
        <v>240</v>
      </c>
      <c r="E503" s="27">
        <f>VLOOKUP((COUNTA(G503:V503)/2),DATA!$E$2:$G$9,2)</f>
        <v>250</v>
      </c>
      <c r="F503" s="55">
        <f t="shared" si="8"/>
        <v>1.0416666666666667</v>
      </c>
      <c r="G503">
        <v>10</v>
      </c>
      <c r="H503" t="s">
        <v>1179</v>
      </c>
      <c r="I503">
        <v>10</v>
      </c>
      <c r="J503" t="s">
        <v>523</v>
      </c>
      <c r="K503">
        <v>10</v>
      </c>
      <c r="L503" t="s">
        <v>564</v>
      </c>
      <c r="M503">
        <v>10</v>
      </c>
      <c r="N503" t="s">
        <v>493</v>
      </c>
      <c r="O503">
        <v>5</v>
      </c>
      <c r="P503" t="s">
        <v>488</v>
      </c>
      <c r="Q503">
        <v>2</v>
      </c>
      <c r="R503" t="s">
        <v>513</v>
      </c>
    </row>
    <row r="504" spans="2:18" ht="12.75">
      <c r="B504" t="s">
        <v>307</v>
      </c>
      <c r="C504" s="27">
        <v>480</v>
      </c>
      <c r="E504" s="27">
        <f>VLOOKUP((COUNTA(G504:V504)/2),DATA!$E$2:$G$9,2)</f>
        <v>250</v>
      </c>
      <c r="F504" s="55">
        <f t="shared" si="8"/>
        <v>0.5208333333333334</v>
      </c>
      <c r="G504">
        <v>50</v>
      </c>
      <c r="H504" t="s">
        <v>534</v>
      </c>
      <c r="I504">
        <v>10</v>
      </c>
      <c r="J504" t="s">
        <v>509</v>
      </c>
      <c r="K504">
        <v>10</v>
      </c>
      <c r="L504" t="s">
        <v>507</v>
      </c>
      <c r="M504">
        <v>3</v>
      </c>
      <c r="N504" t="s">
        <v>510</v>
      </c>
      <c r="O504">
        <v>1</v>
      </c>
      <c r="P504" t="s">
        <v>995</v>
      </c>
      <c r="Q504">
        <v>1</v>
      </c>
      <c r="R504" t="s">
        <v>527</v>
      </c>
    </row>
    <row r="505" spans="2:18" ht="12.75">
      <c r="B505" t="s">
        <v>308</v>
      </c>
      <c r="C505" s="27">
        <v>124</v>
      </c>
      <c r="E505" s="27">
        <f>VLOOKUP((COUNTA(G505:V505)/2),DATA!$E$2:$G$9,2)</f>
        <v>250</v>
      </c>
      <c r="F505" s="55">
        <f t="shared" si="8"/>
        <v>2.0161290322580645</v>
      </c>
      <c r="G505">
        <v>6</v>
      </c>
      <c r="H505" t="s">
        <v>1179</v>
      </c>
      <c r="I505">
        <v>6</v>
      </c>
      <c r="J505" t="s">
        <v>1145</v>
      </c>
      <c r="K505">
        <v>5</v>
      </c>
      <c r="L505" t="s">
        <v>493</v>
      </c>
      <c r="M505">
        <v>4</v>
      </c>
      <c r="N505" t="s">
        <v>612</v>
      </c>
      <c r="O505">
        <v>3</v>
      </c>
      <c r="P505" t="s">
        <v>564</v>
      </c>
      <c r="Q505">
        <v>1</v>
      </c>
      <c r="R505" t="s">
        <v>568</v>
      </c>
    </row>
    <row r="506" spans="2:18" ht="12.75">
      <c r="B506" t="s">
        <v>309</v>
      </c>
      <c r="C506" s="27">
        <v>140</v>
      </c>
      <c r="E506" s="27">
        <f>VLOOKUP((COUNTA(G506:V506)/2),DATA!$E$2:$G$9,2)</f>
        <v>250</v>
      </c>
      <c r="F506" s="55">
        <f t="shared" si="8"/>
        <v>1.7857142857142858</v>
      </c>
      <c r="G506">
        <v>6</v>
      </c>
      <c r="H506" t="s">
        <v>1179</v>
      </c>
      <c r="I506">
        <v>7</v>
      </c>
      <c r="J506" t="s">
        <v>1145</v>
      </c>
      <c r="K506">
        <v>6</v>
      </c>
      <c r="L506" t="s">
        <v>493</v>
      </c>
      <c r="M506">
        <v>5</v>
      </c>
      <c r="N506" t="s">
        <v>612</v>
      </c>
      <c r="O506">
        <v>4</v>
      </c>
      <c r="P506" t="s">
        <v>564</v>
      </c>
      <c r="Q506">
        <v>1</v>
      </c>
      <c r="R506" t="s">
        <v>568</v>
      </c>
    </row>
    <row r="507" spans="2:18" ht="12.75">
      <c r="B507" t="s">
        <v>310</v>
      </c>
      <c r="C507" s="27">
        <v>156</v>
      </c>
      <c r="E507" s="27">
        <f>VLOOKUP((COUNTA(G507:V507)/2),DATA!$E$2:$G$9,2)</f>
        <v>250</v>
      </c>
      <c r="F507" s="55">
        <f t="shared" si="8"/>
        <v>1.6025641025641026</v>
      </c>
      <c r="G507">
        <v>6</v>
      </c>
      <c r="H507" t="s">
        <v>1179</v>
      </c>
      <c r="I507">
        <v>8</v>
      </c>
      <c r="J507" t="s">
        <v>1145</v>
      </c>
      <c r="K507">
        <v>7</v>
      </c>
      <c r="L507" t="s">
        <v>493</v>
      </c>
      <c r="M507">
        <v>6</v>
      </c>
      <c r="N507" t="s">
        <v>612</v>
      </c>
      <c r="O507">
        <v>5</v>
      </c>
      <c r="P507" t="s">
        <v>564</v>
      </c>
      <c r="Q507">
        <v>1</v>
      </c>
      <c r="R507" t="s">
        <v>568</v>
      </c>
    </row>
    <row r="508" spans="2:18" ht="12.75">
      <c r="B508" t="s">
        <v>311</v>
      </c>
      <c r="C508" s="27">
        <v>156</v>
      </c>
      <c r="E508" s="27">
        <f>VLOOKUP((COUNTA(G508:V508)/2),DATA!$E$2:$G$9,2)</f>
        <v>250</v>
      </c>
      <c r="F508" s="55">
        <f t="shared" si="8"/>
        <v>1.6025641025641026</v>
      </c>
      <c r="G508">
        <v>6</v>
      </c>
      <c r="H508" t="s">
        <v>1179</v>
      </c>
      <c r="I508">
        <v>8</v>
      </c>
      <c r="J508" t="s">
        <v>1145</v>
      </c>
      <c r="K508">
        <v>7</v>
      </c>
      <c r="L508" t="s">
        <v>493</v>
      </c>
      <c r="M508">
        <v>6</v>
      </c>
      <c r="N508" t="s">
        <v>612</v>
      </c>
      <c r="O508">
        <v>5</v>
      </c>
      <c r="P508" t="s">
        <v>564</v>
      </c>
      <c r="Q508">
        <v>1</v>
      </c>
      <c r="R508" t="s">
        <v>568</v>
      </c>
    </row>
    <row r="509" spans="2:20" ht="12.75">
      <c r="B509" t="s">
        <v>312</v>
      </c>
      <c r="C509" s="27">
        <v>494</v>
      </c>
      <c r="E509" s="27">
        <f>VLOOKUP((COUNTA(G509:V509)/2),DATA!$E$2:$G$9,2)</f>
        <v>500</v>
      </c>
      <c r="F509" s="55">
        <f t="shared" si="8"/>
        <v>1.0121457489878543</v>
      </c>
      <c r="G509">
        <v>12</v>
      </c>
      <c r="H509" t="s">
        <v>512</v>
      </c>
      <c r="I509">
        <v>10</v>
      </c>
      <c r="J509" t="s">
        <v>1178</v>
      </c>
      <c r="K509">
        <v>10</v>
      </c>
      <c r="L509" t="s">
        <v>1130</v>
      </c>
      <c r="M509">
        <v>2</v>
      </c>
      <c r="N509" t="s">
        <v>526</v>
      </c>
      <c r="O509">
        <v>2</v>
      </c>
      <c r="P509" t="s">
        <v>548</v>
      </c>
      <c r="Q509">
        <v>1</v>
      </c>
      <c r="R509" t="s">
        <v>539</v>
      </c>
      <c r="S509">
        <v>1</v>
      </c>
      <c r="T509" t="s">
        <v>552</v>
      </c>
    </row>
    <row r="510" spans="2:20" ht="12.75">
      <c r="B510" t="s">
        <v>313</v>
      </c>
      <c r="C510" s="27">
        <v>750</v>
      </c>
      <c r="E510" s="27">
        <f>VLOOKUP((COUNTA(G510:V510)/2),DATA!$E$2:$G$9,2)</f>
        <v>500</v>
      </c>
      <c r="F510" s="55">
        <f t="shared" si="8"/>
        <v>0.6666666666666666</v>
      </c>
      <c r="G510">
        <v>10</v>
      </c>
      <c r="H510" t="s">
        <v>1178</v>
      </c>
      <c r="I510">
        <v>10</v>
      </c>
      <c r="J510" t="s">
        <v>512</v>
      </c>
      <c r="K510">
        <v>5</v>
      </c>
      <c r="L510" t="s">
        <v>608</v>
      </c>
      <c r="M510">
        <v>4</v>
      </c>
      <c r="N510" t="s">
        <v>1179</v>
      </c>
      <c r="O510">
        <v>4</v>
      </c>
      <c r="P510" t="s">
        <v>533</v>
      </c>
      <c r="Q510">
        <v>4</v>
      </c>
      <c r="R510" t="s">
        <v>548</v>
      </c>
      <c r="S510">
        <v>1</v>
      </c>
      <c r="T510" t="s">
        <v>514</v>
      </c>
    </row>
    <row r="511" spans="2:20" ht="12.75">
      <c r="B511" t="s">
        <v>314</v>
      </c>
      <c r="C511" s="27">
        <v>490</v>
      </c>
      <c r="E511" s="27">
        <f>VLOOKUP((COUNTA(G511:V511)/2),DATA!$E$2:$G$9,2)</f>
        <v>500</v>
      </c>
      <c r="F511" s="55">
        <f t="shared" si="8"/>
        <v>1.0204081632653061</v>
      </c>
      <c r="G511">
        <v>10</v>
      </c>
      <c r="H511" t="s">
        <v>613</v>
      </c>
      <c r="I511">
        <v>10</v>
      </c>
      <c r="J511" t="s">
        <v>512</v>
      </c>
      <c r="K511">
        <v>5</v>
      </c>
      <c r="L511" t="s">
        <v>1046</v>
      </c>
      <c r="M511">
        <v>5</v>
      </c>
      <c r="N511" t="s">
        <v>646</v>
      </c>
      <c r="O511">
        <v>3</v>
      </c>
      <c r="P511" t="s">
        <v>1065</v>
      </c>
      <c r="Q511">
        <v>3</v>
      </c>
      <c r="R511" t="s">
        <v>508</v>
      </c>
      <c r="S511">
        <v>2</v>
      </c>
      <c r="T511" t="s">
        <v>997</v>
      </c>
    </row>
    <row r="512" spans="2:20" ht="12.75">
      <c r="B512" t="s">
        <v>315</v>
      </c>
      <c r="C512" s="27">
        <v>610</v>
      </c>
      <c r="E512" s="27">
        <f>VLOOKUP((COUNTA(G512:V512)/2),DATA!$E$2:$G$9,2)</f>
        <v>500</v>
      </c>
      <c r="F512" s="55">
        <f t="shared" si="8"/>
        <v>0.819672131147541</v>
      </c>
      <c r="G512">
        <v>10</v>
      </c>
      <c r="H512" t="s">
        <v>614</v>
      </c>
      <c r="I512">
        <v>10</v>
      </c>
      <c r="J512" t="s">
        <v>615</v>
      </c>
      <c r="K512">
        <v>10</v>
      </c>
      <c r="L512" t="s">
        <v>616</v>
      </c>
      <c r="M512">
        <v>2</v>
      </c>
      <c r="N512" t="s">
        <v>539</v>
      </c>
      <c r="O512">
        <v>2</v>
      </c>
      <c r="P512" t="s">
        <v>548</v>
      </c>
      <c r="Q512">
        <v>2</v>
      </c>
      <c r="R512" t="s">
        <v>526</v>
      </c>
      <c r="S512">
        <v>2</v>
      </c>
      <c r="T512" t="s">
        <v>1065</v>
      </c>
    </row>
    <row r="513" spans="2:20" ht="12.75">
      <c r="B513" t="s">
        <v>316</v>
      </c>
      <c r="C513" s="27">
        <v>636</v>
      </c>
      <c r="E513" s="27">
        <f>VLOOKUP((COUNTA(G513:V513)/2),DATA!$E$2:$G$9,2)</f>
        <v>500</v>
      </c>
      <c r="F513" s="55">
        <f t="shared" si="8"/>
        <v>0.7861635220125787</v>
      </c>
      <c r="G513">
        <v>15</v>
      </c>
      <c r="H513" t="s">
        <v>564</v>
      </c>
      <c r="I513">
        <v>10</v>
      </c>
      <c r="J513" t="s">
        <v>607</v>
      </c>
      <c r="K513">
        <v>4</v>
      </c>
      <c r="L513" t="s">
        <v>533</v>
      </c>
      <c r="M513">
        <v>3</v>
      </c>
      <c r="N513" t="s">
        <v>526</v>
      </c>
      <c r="O513">
        <v>2</v>
      </c>
      <c r="P513" t="s">
        <v>548</v>
      </c>
      <c r="Q513">
        <v>1</v>
      </c>
      <c r="R513" t="s">
        <v>617</v>
      </c>
      <c r="S513">
        <v>1</v>
      </c>
      <c r="T513" t="s">
        <v>531</v>
      </c>
    </row>
    <row r="514" spans="2:20" ht="12.75">
      <c r="B514" t="s">
        <v>317</v>
      </c>
      <c r="C514" s="27">
        <v>603</v>
      </c>
      <c r="E514" s="27">
        <f>VLOOKUP((COUNTA(G514:V514)/2),DATA!$E$2:$G$9,2)</f>
        <v>500</v>
      </c>
      <c r="F514" s="55">
        <f t="shared" si="8"/>
        <v>0.8291873963515755</v>
      </c>
      <c r="G514">
        <v>15</v>
      </c>
      <c r="H514" t="s">
        <v>1179</v>
      </c>
      <c r="I514">
        <v>10</v>
      </c>
      <c r="J514" t="s">
        <v>646</v>
      </c>
      <c r="K514">
        <v>4</v>
      </c>
      <c r="L514" t="s">
        <v>526</v>
      </c>
      <c r="M514">
        <v>3</v>
      </c>
      <c r="N514" t="s">
        <v>530</v>
      </c>
      <c r="O514">
        <v>2</v>
      </c>
      <c r="P514" t="s">
        <v>514</v>
      </c>
      <c r="Q514">
        <v>2</v>
      </c>
      <c r="R514" t="s">
        <v>552</v>
      </c>
      <c r="S514">
        <v>1</v>
      </c>
      <c r="T514" t="s">
        <v>997</v>
      </c>
    </row>
    <row r="515" spans="2:20" ht="12.75">
      <c r="B515" t="s">
        <v>318</v>
      </c>
      <c r="C515" s="27">
        <v>580</v>
      </c>
      <c r="E515" s="27">
        <f>VLOOKUP((COUNTA(G515:V515)/2),DATA!$E$2:$G$9,2)</f>
        <v>500</v>
      </c>
      <c r="F515" s="55">
        <f aca="true" t="shared" si="9" ref="F515:F522">E515/C515</f>
        <v>0.8620689655172413</v>
      </c>
      <c r="G515">
        <v>12</v>
      </c>
      <c r="H515" t="s">
        <v>1179</v>
      </c>
      <c r="I515">
        <v>6</v>
      </c>
      <c r="J515" t="s">
        <v>536</v>
      </c>
      <c r="K515">
        <v>6</v>
      </c>
      <c r="L515" t="s">
        <v>559</v>
      </c>
      <c r="M515">
        <v>3</v>
      </c>
      <c r="N515" t="s">
        <v>526</v>
      </c>
      <c r="O515">
        <v>2</v>
      </c>
      <c r="P515" t="s">
        <v>510</v>
      </c>
      <c r="Q515">
        <v>2</v>
      </c>
      <c r="R515" t="s">
        <v>996</v>
      </c>
      <c r="S515">
        <v>2</v>
      </c>
      <c r="T515" t="s">
        <v>533</v>
      </c>
    </row>
    <row r="516" spans="2:20" ht="12.75">
      <c r="B516" t="s">
        <v>319</v>
      </c>
      <c r="C516" s="27">
        <v>1217</v>
      </c>
      <c r="E516" s="27">
        <f>VLOOKUP((COUNTA(G516:V516)/2),DATA!$E$2:$G$9,2)</f>
        <v>500</v>
      </c>
      <c r="F516" s="55">
        <f t="shared" si="9"/>
        <v>0.4108463434675431</v>
      </c>
      <c r="G516">
        <v>10</v>
      </c>
      <c r="H516" t="s">
        <v>536</v>
      </c>
      <c r="I516">
        <v>5</v>
      </c>
      <c r="J516" t="s">
        <v>527</v>
      </c>
      <c r="K516">
        <v>4</v>
      </c>
      <c r="L516" t="s">
        <v>530</v>
      </c>
      <c r="M516">
        <v>3</v>
      </c>
      <c r="N516" t="s">
        <v>610</v>
      </c>
      <c r="O516">
        <v>3</v>
      </c>
      <c r="P516" t="s">
        <v>510</v>
      </c>
      <c r="Q516">
        <v>3</v>
      </c>
      <c r="R516" t="s">
        <v>935</v>
      </c>
      <c r="S516">
        <v>2</v>
      </c>
      <c r="T516" t="s">
        <v>994</v>
      </c>
    </row>
    <row r="517" spans="2:20" ht="12.75">
      <c r="B517" t="s">
        <v>320</v>
      </c>
      <c r="C517" s="27">
        <v>1178</v>
      </c>
      <c r="E517" s="27">
        <f>VLOOKUP((COUNTA(G517:V517)/2),DATA!$E$2:$G$9,2)</f>
        <v>500</v>
      </c>
      <c r="F517" s="55">
        <f t="shared" si="9"/>
        <v>0.4244482173174873</v>
      </c>
      <c r="G517">
        <v>12</v>
      </c>
      <c r="H517" t="s">
        <v>536</v>
      </c>
      <c r="I517">
        <v>6</v>
      </c>
      <c r="J517" t="s">
        <v>526</v>
      </c>
      <c r="K517">
        <v>4</v>
      </c>
      <c r="L517" t="s">
        <v>510</v>
      </c>
      <c r="M517">
        <v>3</v>
      </c>
      <c r="N517" t="s">
        <v>527</v>
      </c>
      <c r="O517">
        <v>3</v>
      </c>
      <c r="P517" t="s">
        <v>494</v>
      </c>
      <c r="Q517">
        <v>2</v>
      </c>
      <c r="R517" t="s">
        <v>995</v>
      </c>
      <c r="S517">
        <v>2</v>
      </c>
      <c r="T517" t="s">
        <v>610</v>
      </c>
    </row>
    <row r="518" spans="2:20" ht="12.75">
      <c r="B518" t="s">
        <v>321</v>
      </c>
      <c r="C518" s="27">
        <v>2350</v>
      </c>
      <c r="E518" s="27">
        <f>VLOOKUP((COUNTA(G518:V518)/2),DATA!$E$2:$G$9,2)</f>
        <v>500</v>
      </c>
      <c r="F518" s="55">
        <f t="shared" si="9"/>
        <v>0.2127659574468085</v>
      </c>
      <c r="G518">
        <v>50</v>
      </c>
      <c r="H518" t="s">
        <v>615</v>
      </c>
      <c r="I518">
        <v>20</v>
      </c>
      <c r="J518" t="s">
        <v>614</v>
      </c>
      <c r="K518">
        <v>9</v>
      </c>
      <c r="L518" t="s">
        <v>530</v>
      </c>
      <c r="M518">
        <v>9</v>
      </c>
      <c r="N518" t="s">
        <v>526</v>
      </c>
      <c r="O518">
        <v>9</v>
      </c>
      <c r="P518" t="s">
        <v>548</v>
      </c>
      <c r="Q518">
        <v>3</v>
      </c>
      <c r="R518" t="s">
        <v>997</v>
      </c>
      <c r="S518">
        <v>2</v>
      </c>
      <c r="T518" t="s">
        <v>937</v>
      </c>
    </row>
    <row r="519" spans="2:20" ht="12.75">
      <c r="B519" t="s">
        <v>322</v>
      </c>
      <c r="C519" s="27">
        <v>1932</v>
      </c>
      <c r="E519" s="27">
        <f>VLOOKUP((COUNTA(G519:V519)/2),DATA!$E$2:$G$9,2)</f>
        <v>500</v>
      </c>
      <c r="F519" s="55">
        <f t="shared" si="9"/>
        <v>0.2587991718426501</v>
      </c>
      <c r="G519">
        <v>20</v>
      </c>
      <c r="H519" t="s">
        <v>646</v>
      </c>
      <c r="I519">
        <v>20</v>
      </c>
      <c r="J519" t="s">
        <v>1046</v>
      </c>
      <c r="K519">
        <v>20</v>
      </c>
      <c r="L519" t="s">
        <v>1179</v>
      </c>
      <c r="M519">
        <v>8</v>
      </c>
      <c r="N519" t="s">
        <v>508</v>
      </c>
      <c r="O519">
        <v>8</v>
      </c>
      <c r="P519" t="s">
        <v>552</v>
      </c>
      <c r="Q519">
        <v>8</v>
      </c>
      <c r="R519" t="s">
        <v>548</v>
      </c>
      <c r="S519">
        <v>8</v>
      </c>
      <c r="T519" t="s">
        <v>1065</v>
      </c>
    </row>
    <row r="520" spans="2:20" ht="12.75">
      <c r="B520" t="s">
        <v>323</v>
      </c>
      <c r="C520" s="27">
        <v>879</v>
      </c>
      <c r="E520" s="27">
        <f>VLOOKUP((COUNTA(G520:V520)/2),DATA!$E$2:$G$9,2)</f>
        <v>500</v>
      </c>
      <c r="F520" s="55">
        <f t="shared" si="9"/>
        <v>0.5688282138794084</v>
      </c>
      <c r="G520">
        <v>4</v>
      </c>
      <c r="H520" t="s">
        <v>510</v>
      </c>
      <c r="I520">
        <v>3</v>
      </c>
      <c r="J520" t="s">
        <v>508</v>
      </c>
      <c r="K520">
        <v>3</v>
      </c>
      <c r="L520" t="s">
        <v>548</v>
      </c>
      <c r="M520">
        <v>3</v>
      </c>
      <c r="N520" t="s">
        <v>992</v>
      </c>
      <c r="O520">
        <v>2</v>
      </c>
      <c r="P520" t="s">
        <v>994</v>
      </c>
      <c r="Q520">
        <v>2</v>
      </c>
      <c r="R520" t="s">
        <v>996</v>
      </c>
      <c r="S520">
        <v>1</v>
      </c>
      <c r="T520" t="s">
        <v>1066</v>
      </c>
    </row>
    <row r="521" spans="2:20" ht="12.75">
      <c r="B521" t="s">
        <v>324</v>
      </c>
      <c r="C521" s="27">
        <v>1604</v>
      </c>
      <c r="E521" s="27">
        <f>VLOOKUP((COUNTA(G521:V521)/2),DATA!$E$2:$G$9,2)</f>
        <v>500</v>
      </c>
      <c r="F521" s="55">
        <f t="shared" si="9"/>
        <v>0.3117206982543641</v>
      </c>
      <c r="G521">
        <v>8</v>
      </c>
      <c r="H521" t="s">
        <v>609</v>
      </c>
      <c r="I521">
        <v>6</v>
      </c>
      <c r="J521" t="s">
        <v>527</v>
      </c>
      <c r="K521">
        <v>5</v>
      </c>
      <c r="L521" t="s">
        <v>994</v>
      </c>
      <c r="M521">
        <v>5</v>
      </c>
      <c r="N521" t="s">
        <v>1066</v>
      </c>
      <c r="O521">
        <v>5</v>
      </c>
      <c r="P521" t="s">
        <v>510</v>
      </c>
      <c r="Q521">
        <v>4</v>
      </c>
      <c r="R521" t="s">
        <v>548</v>
      </c>
      <c r="S521">
        <v>2</v>
      </c>
      <c r="T521" t="s">
        <v>1068</v>
      </c>
    </row>
    <row r="522" spans="2:20" ht="12.75">
      <c r="B522" t="s">
        <v>325</v>
      </c>
      <c r="C522" s="27">
        <v>1493</v>
      </c>
      <c r="E522" s="27">
        <f>VLOOKUP((COUNTA(G522:V522)/2),DATA!$E$2:$G$9,2)</f>
        <v>500</v>
      </c>
      <c r="F522" s="55">
        <f t="shared" si="9"/>
        <v>0.33489618218352313</v>
      </c>
      <c r="G522">
        <v>19</v>
      </c>
      <c r="H522" t="s">
        <v>992</v>
      </c>
      <c r="I522">
        <v>7</v>
      </c>
      <c r="J522" t="s">
        <v>1067</v>
      </c>
      <c r="K522">
        <v>6</v>
      </c>
      <c r="L522" t="s">
        <v>994</v>
      </c>
      <c r="M522">
        <v>6</v>
      </c>
      <c r="N522" t="s">
        <v>510</v>
      </c>
      <c r="O522">
        <v>5</v>
      </c>
      <c r="P522" t="s">
        <v>527</v>
      </c>
      <c r="Q522">
        <v>5</v>
      </c>
      <c r="R522" t="s">
        <v>508</v>
      </c>
      <c r="S522">
        <v>3</v>
      </c>
      <c r="T522" t="s">
        <v>1068</v>
      </c>
    </row>
    <row r="523" ht="13.5" thickBot="1"/>
    <row r="524" spans="2:16" ht="13.5" thickBot="1">
      <c r="B524" s="126" t="s">
        <v>1168</v>
      </c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8"/>
    </row>
    <row r="525" ht="13.5" thickBot="1"/>
    <row r="526" spans="2:16" ht="13.5" thickBot="1">
      <c r="B526" s="126" t="s">
        <v>1169</v>
      </c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8"/>
    </row>
    <row r="527" spans="2:10" ht="12.75">
      <c r="B527" t="s">
        <v>326</v>
      </c>
      <c r="C527" s="27">
        <v>15</v>
      </c>
      <c r="E527" s="27">
        <f>VLOOKUP((COUNTA(G527:V527)/2),DATA!$E$2:$G$9,2)</f>
        <v>10</v>
      </c>
      <c r="G527">
        <v>2</v>
      </c>
      <c r="H527" t="s">
        <v>1176</v>
      </c>
      <c r="I527">
        <v>1</v>
      </c>
      <c r="J527" t="s">
        <v>1140</v>
      </c>
    </row>
    <row r="528" spans="2:10" ht="12.75">
      <c r="B528" t="s">
        <v>327</v>
      </c>
      <c r="C528" s="27">
        <v>15</v>
      </c>
      <c r="E528" s="27">
        <f>VLOOKUP((COUNTA(G528:V528)/2),DATA!$E$2:$G$9,2)</f>
        <v>10</v>
      </c>
      <c r="G528">
        <v>2</v>
      </c>
      <c r="H528" t="s">
        <v>1176</v>
      </c>
      <c r="I528">
        <v>1</v>
      </c>
      <c r="J528" t="s">
        <v>1141</v>
      </c>
    </row>
    <row r="529" spans="2:10" ht="12.75">
      <c r="B529" t="s">
        <v>328</v>
      </c>
      <c r="C529" s="27">
        <v>15</v>
      </c>
      <c r="E529" s="27">
        <f>VLOOKUP((COUNTA(G529:V529)/2),DATA!$E$2:$G$9,2)</f>
        <v>10</v>
      </c>
      <c r="G529">
        <v>2</v>
      </c>
      <c r="H529" t="s">
        <v>1140</v>
      </c>
      <c r="I529">
        <v>1</v>
      </c>
      <c r="J529" t="s">
        <v>1176</v>
      </c>
    </row>
    <row r="530" spans="2:22" ht="12.75">
      <c r="B530" t="s">
        <v>329</v>
      </c>
      <c r="C530" s="27">
        <v>15</v>
      </c>
      <c r="E530" s="27">
        <f>VLOOKUP((COUNTA(G530:V530)/2),DATA!$E$2:$G$9,2)</f>
        <v>10</v>
      </c>
      <c r="G530">
        <v>2</v>
      </c>
      <c r="H530" t="s">
        <v>1141</v>
      </c>
      <c r="I530">
        <v>1</v>
      </c>
      <c r="J530" t="s">
        <v>1176</v>
      </c>
      <c r="V530" s="11"/>
    </row>
    <row r="531" spans="2:10" ht="12.75">
      <c r="B531" t="s">
        <v>330</v>
      </c>
      <c r="C531" s="27">
        <v>15</v>
      </c>
      <c r="E531" s="27">
        <f>VLOOKUP((COUNTA(G531:V531)/2),DATA!$E$2:$G$9,2)</f>
        <v>10</v>
      </c>
      <c r="G531">
        <v>2</v>
      </c>
      <c r="H531" t="s">
        <v>1140</v>
      </c>
      <c r="I531">
        <v>1</v>
      </c>
      <c r="J531" t="s">
        <v>1132</v>
      </c>
    </row>
    <row r="532" spans="2:10" ht="12.75">
      <c r="B532" t="s">
        <v>331</v>
      </c>
      <c r="C532" s="27">
        <v>50</v>
      </c>
      <c r="E532" s="27">
        <f>VLOOKUP((COUNTA(G532:V532)/2),DATA!$E$2:$G$9,2)</f>
        <v>10</v>
      </c>
      <c r="G532">
        <v>9</v>
      </c>
      <c r="H532" t="s">
        <v>1131</v>
      </c>
      <c r="I532">
        <v>1</v>
      </c>
      <c r="J532" t="s">
        <v>1072</v>
      </c>
    </row>
    <row r="533" spans="2:10" ht="12.75">
      <c r="B533" t="s">
        <v>332</v>
      </c>
      <c r="C533" s="27">
        <v>55</v>
      </c>
      <c r="E533" s="27">
        <f>VLOOKUP((COUNTA(G533:V533)/2),DATA!$E$2:$G$9,2)</f>
        <v>10</v>
      </c>
      <c r="G533">
        <v>10</v>
      </c>
      <c r="H533" t="s">
        <v>1132</v>
      </c>
      <c r="I533">
        <v>1</v>
      </c>
      <c r="J533" t="s">
        <v>1072</v>
      </c>
    </row>
    <row r="534" spans="2:10" ht="12.75">
      <c r="B534" t="s">
        <v>333</v>
      </c>
      <c r="C534" s="27">
        <v>30</v>
      </c>
      <c r="E534" s="27">
        <f>VLOOKUP((COUNTA(G534:V534)/2),DATA!$E$2:$G$9,2)</f>
        <v>10</v>
      </c>
      <c r="G534">
        <v>5</v>
      </c>
      <c r="H534" t="s">
        <v>1131</v>
      </c>
      <c r="I534">
        <v>1</v>
      </c>
      <c r="J534" t="s">
        <v>1072</v>
      </c>
    </row>
    <row r="535" spans="2:10" ht="12.75">
      <c r="B535" t="s">
        <v>334</v>
      </c>
      <c r="C535" s="27">
        <v>95</v>
      </c>
      <c r="E535" s="27">
        <f>VLOOKUP((COUNTA(G535:V535)/2),DATA!$E$2:$G$9,2)</f>
        <v>10</v>
      </c>
      <c r="G535">
        <v>18</v>
      </c>
      <c r="H535" t="s">
        <v>1176</v>
      </c>
      <c r="I535">
        <v>1</v>
      </c>
      <c r="J535" t="s">
        <v>1072</v>
      </c>
    </row>
    <row r="536" spans="2:10" ht="12.75">
      <c r="B536" t="s">
        <v>335</v>
      </c>
      <c r="C536" s="27">
        <v>30</v>
      </c>
      <c r="E536" s="27">
        <f>VLOOKUP((COUNTA(G536:V536)/2),DATA!$E$2:$G$9,2)</f>
        <v>10</v>
      </c>
      <c r="G536">
        <v>5</v>
      </c>
      <c r="H536" s="12" t="s">
        <v>1178</v>
      </c>
      <c r="I536">
        <v>1</v>
      </c>
      <c r="J536" t="s">
        <v>1072</v>
      </c>
    </row>
    <row r="537" spans="2:10" ht="12.75">
      <c r="B537" t="s">
        <v>336</v>
      </c>
      <c r="C537" s="27">
        <v>15</v>
      </c>
      <c r="E537" s="27">
        <f>VLOOKUP((COUNTA(G537:V537)/2),DATA!$E$2:$G$9,2)</f>
        <v>10</v>
      </c>
      <c r="G537">
        <v>2</v>
      </c>
      <c r="H537" t="s">
        <v>1130</v>
      </c>
      <c r="I537">
        <v>1</v>
      </c>
      <c r="J537" t="s">
        <v>1176</v>
      </c>
    </row>
    <row r="538" spans="2:10" ht="12.75">
      <c r="B538" t="s">
        <v>337</v>
      </c>
      <c r="C538" s="27">
        <v>20</v>
      </c>
      <c r="E538" s="27">
        <f>VLOOKUP((COUNTA(G538:V538)/2),DATA!$E$2:$G$9,2)</f>
        <v>10</v>
      </c>
      <c r="G538">
        <v>3</v>
      </c>
      <c r="H538" t="s">
        <v>1130</v>
      </c>
      <c r="I538">
        <v>1</v>
      </c>
      <c r="J538" t="s">
        <v>1176</v>
      </c>
    </row>
    <row r="539" spans="2:10" ht="12.75">
      <c r="B539" t="s">
        <v>338</v>
      </c>
      <c r="C539" s="27">
        <v>25</v>
      </c>
      <c r="E539" s="27">
        <f>VLOOKUP((COUNTA(G539:V539)/2),DATA!$E$2:$G$9,2)</f>
        <v>10</v>
      </c>
      <c r="G539">
        <v>4</v>
      </c>
      <c r="H539" t="s">
        <v>1130</v>
      </c>
      <c r="I539">
        <v>1</v>
      </c>
      <c r="J539" t="s">
        <v>1176</v>
      </c>
    </row>
    <row r="540" spans="2:10" ht="12.75">
      <c r="B540" t="s">
        <v>339</v>
      </c>
      <c r="C540" s="27">
        <v>30</v>
      </c>
      <c r="E540" s="27">
        <f>VLOOKUP((COUNTA(G540:V540)/2),DATA!$E$2:$G$9,2)</f>
        <v>10</v>
      </c>
      <c r="G540">
        <v>5</v>
      </c>
      <c r="H540" t="s">
        <v>1130</v>
      </c>
      <c r="I540">
        <v>1</v>
      </c>
      <c r="J540" t="s">
        <v>1176</v>
      </c>
    </row>
    <row r="541" spans="2:12" ht="12.75">
      <c r="B541" t="s">
        <v>340</v>
      </c>
      <c r="C541" s="27">
        <v>28</v>
      </c>
      <c r="E541" s="27">
        <f>VLOOKUP((COUNTA(G541:V541)/2),DATA!$E$2:$G$9,2)</f>
        <v>25</v>
      </c>
      <c r="G541">
        <v>3</v>
      </c>
      <c r="H541" t="s">
        <v>615</v>
      </c>
      <c r="I541">
        <v>3</v>
      </c>
      <c r="J541" s="3" t="s">
        <v>1143</v>
      </c>
      <c r="K541">
        <v>2</v>
      </c>
      <c r="L541" t="s">
        <v>1132</v>
      </c>
    </row>
    <row r="542" spans="2:12" ht="12.75">
      <c r="B542" t="s">
        <v>341</v>
      </c>
      <c r="C542" s="27">
        <v>34</v>
      </c>
      <c r="E542" s="27">
        <f>VLOOKUP((COUNTA(G542:V542)/2),DATA!$E$2:$G$9,2)</f>
        <v>25</v>
      </c>
      <c r="G542">
        <v>4</v>
      </c>
      <c r="H542" t="s">
        <v>615</v>
      </c>
      <c r="I542">
        <v>3</v>
      </c>
      <c r="J542" s="3" t="s">
        <v>1143</v>
      </c>
      <c r="K542">
        <v>3</v>
      </c>
      <c r="L542" t="s">
        <v>1132</v>
      </c>
    </row>
    <row r="543" spans="2:12" ht="12.75">
      <c r="B543" t="s">
        <v>342</v>
      </c>
      <c r="C543" s="27">
        <v>35</v>
      </c>
      <c r="E543" s="27">
        <f>VLOOKUP((COUNTA(G543:V543)/2),DATA!$E$2:$G$9,2)</f>
        <v>25</v>
      </c>
      <c r="G543">
        <v>5</v>
      </c>
      <c r="H543" t="s">
        <v>615</v>
      </c>
      <c r="I543">
        <v>4</v>
      </c>
      <c r="J543" s="3" t="s">
        <v>1143</v>
      </c>
      <c r="K543">
        <v>2</v>
      </c>
      <c r="L543" t="s">
        <v>1132</v>
      </c>
    </row>
    <row r="544" spans="2:12" ht="12.75">
      <c r="B544" t="s">
        <v>343</v>
      </c>
      <c r="C544" s="27">
        <v>41</v>
      </c>
      <c r="E544" s="27">
        <f>VLOOKUP((COUNTA(G544:V544)/2),DATA!$E$2:$G$9,2)</f>
        <v>25</v>
      </c>
      <c r="G544">
        <v>6</v>
      </c>
      <c r="H544" t="s">
        <v>615</v>
      </c>
      <c r="I544">
        <v>4</v>
      </c>
      <c r="J544" s="3" t="s">
        <v>1143</v>
      </c>
      <c r="K544">
        <v>3</v>
      </c>
      <c r="L544" t="s">
        <v>1132</v>
      </c>
    </row>
    <row r="545" spans="2:12" ht="12.75">
      <c r="B545" t="s">
        <v>344</v>
      </c>
      <c r="C545" s="27">
        <v>60</v>
      </c>
      <c r="E545" s="27">
        <f>VLOOKUP((COUNTA(G545:V545)/2),DATA!$E$2:$G$9,2)</f>
        <v>25</v>
      </c>
      <c r="G545">
        <v>6</v>
      </c>
      <c r="H545" t="s">
        <v>1132</v>
      </c>
      <c r="I545">
        <v>5</v>
      </c>
      <c r="J545" t="s">
        <v>1130</v>
      </c>
      <c r="K545">
        <v>1</v>
      </c>
      <c r="L545" t="s">
        <v>1144</v>
      </c>
    </row>
    <row r="546" spans="2:12" ht="12.75">
      <c r="B546" t="s">
        <v>345</v>
      </c>
      <c r="C546" s="27">
        <v>60</v>
      </c>
      <c r="E546" s="27">
        <f>VLOOKUP((COUNTA(G546:V546)/2),DATA!$E$2:$G$9,2)</f>
        <v>25</v>
      </c>
      <c r="G546">
        <v>5</v>
      </c>
      <c r="H546" t="s">
        <v>1132</v>
      </c>
      <c r="I546">
        <v>5</v>
      </c>
      <c r="J546" t="s">
        <v>1130</v>
      </c>
      <c r="K546">
        <v>2</v>
      </c>
      <c r="L546" t="s">
        <v>1144</v>
      </c>
    </row>
    <row r="547" spans="2:12" ht="12.75">
      <c r="B547" t="s">
        <v>346</v>
      </c>
      <c r="C547" s="27">
        <v>60</v>
      </c>
      <c r="E547" s="27">
        <f>VLOOKUP((COUNTA(G547:V547)/2),DATA!$E$2:$G$9,2)</f>
        <v>25</v>
      </c>
      <c r="G547">
        <v>5</v>
      </c>
      <c r="H547" t="s">
        <v>1132</v>
      </c>
      <c r="I547">
        <v>4</v>
      </c>
      <c r="J547" t="s">
        <v>1130</v>
      </c>
      <c r="K547">
        <v>3</v>
      </c>
      <c r="L547" t="s">
        <v>1144</v>
      </c>
    </row>
    <row r="548" spans="2:12" ht="12.75">
      <c r="B548" t="s">
        <v>347</v>
      </c>
      <c r="C548" s="27">
        <v>65</v>
      </c>
      <c r="E548" s="27">
        <f>VLOOKUP((COUNTA(G548:V548)/2),DATA!$E$2:$G$9,2)</f>
        <v>25</v>
      </c>
      <c r="G548">
        <v>5</v>
      </c>
      <c r="H548" t="s">
        <v>1132</v>
      </c>
      <c r="I548">
        <v>5</v>
      </c>
      <c r="J548" t="s">
        <v>1130</v>
      </c>
      <c r="K548">
        <v>3</v>
      </c>
      <c r="L548" t="s">
        <v>1144</v>
      </c>
    </row>
    <row r="549" spans="2:12" ht="12.75">
      <c r="B549" t="s">
        <v>348</v>
      </c>
      <c r="C549" s="27">
        <v>55</v>
      </c>
      <c r="E549" s="27">
        <f>VLOOKUP((COUNTA(G549:V549)/2),DATA!$E$2:$G$9,2)</f>
        <v>25</v>
      </c>
      <c r="G549">
        <v>4</v>
      </c>
      <c r="H549" s="61" t="s">
        <v>1145</v>
      </c>
      <c r="I549">
        <v>4</v>
      </c>
      <c r="J549" t="s">
        <v>1141</v>
      </c>
      <c r="K549">
        <v>3</v>
      </c>
      <c r="L549" t="s">
        <v>1178</v>
      </c>
    </row>
    <row r="550" spans="2:12" ht="12.75">
      <c r="B550" t="s">
        <v>349</v>
      </c>
      <c r="C550" s="27">
        <v>55</v>
      </c>
      <c r="E550" s="27">
        <f>VLOOKUP((COUNTA(G550:V550)/2),DATA!$E$2:$G$9,2)</f>
        <v>25</v>
      </c>
      <c r="G550">
        <v>8</v>
      </c>
      <c r="H550" t="s">
        <v>1141</v>
      </c>
      <c r="I550">
        <v>2</v>
      </c>
      <c r="J550" s="12" t="s">
        <v>1178</v>
      </c>
      <c r="K550">
        <v>1</v>
      </c>
      <c r="L550" t="s">
        <v>1131</v>
      </c>
    </row>
    <row r="551" spans="2:12" ht="12.75">
      <c r="B551" t="s">
        <v>350</v>
      </c>
      <c r="C551" s="27">
        <v>53</v>
      </c>
      <c r="E551" s="27">
        <f>VLOOKUP((COUNTA(G551:V551)/2),DATA!$E$2:$G$9,2)</f>
        <v>25</v>
      </c>
      <c r="G551">
        <v>10</v>
      </c>
      <c r="H551" t="s">
        <v>1141</v>
      </c>
      <c r="I551">
        <v>2</v>
      </c>
      <c r="J551" t="s">
        <v>662</v>
      </c>
      <c r="K551">
        <v>1</v>
      </c>
      <c r="L551" t="s">
        <v>658</v>
      </c>
    </row>
    <row r="552" spans="2:12" ht="12.75">
      <c r="B552" t="s">
        <v>351</v>
      </c>
      <c r="C552" s="27">
        <v>41</v>
      </c>
      <c r="E552" s="27">
        <f>VLOOKUP((COUNTA(G552:V552)/2),DATA!$E$2:$G$9,2)</f>
        <v>25</v>
      </c>
      <c r="G552">
        <v>4</v>
      </c>
      <c r="H552" t="s">
        <v>1130</v>
      </c>
      <c r="I552">
        <v>4</v>
      </c>
      <c r="J552" t="s">
        <v>1140</v>
      </c>
      <c r="K552">
        <v>1</v>
      </c>
      <c r="L552" t="s">
        <v>394</v>
      </c>
    </row>
    <row r="553" spans="2:12" ht="12.75">
      <c r="B553" t="s">
        <v>352</v>
      </c>
      <c r="C553" s="27">
        <v>56</v>
      </c>
      <c r="E553" s="27">
        <f>VLOOKUP((COUNTA(G553:V553)/2),DATA!$E$2:$G$9,2)</f>
        <v>25</v>
      </c>
      <c r="G553">
        <v>5</v>
      </c>
      <c r="H553" t="s">
        <v>1130</v>
      </c>
      <c r="I553">
        <v>6</v>
      </c>
      <c r="J553" t="s">
        <v>1140</v>
      </c>
      <c r="K553">
        <v>1</v>
      </c>
      <c r="L553" t="s">
        <v>394</v>
      </c>
    </row>
    <row r="554" spans="2:12" ht="12.75">
      <c r="B554" t="s">
        <v>353</v>
      </c>
      <c r="C554" s="27">
        <v>71</v>
      </c>
      <c r="E554" s="27">
        <f>VLOOKUP((COUNTA(G554:V554)/2),DATA!$E$2:$G$9,2)</f>
        <v>25</v>
      </c>
      <c r="G554">
        <v>6</v>
      </c>
      <c r="H554" t="s">
        <v>1130</v>
      </c>
      <c r="I554">
        <v>8</v>
      </c>
      <c r="J554" t="s">
        <v>1140</v>
      </c>
      <c r="K554">
        <v>1</v>
      </c>
      <c r="L554" t="s">
        <v>394</v>
      </c>
    </row>
    <row r="555" spans="2:12" ht="12.75">
      <c r="B555" t="s">
        <v>354</v>
      </c>
      <c r="C555" s="27">
        <v>86</v>
      </c>
      <c r="E555" s="27">
        <f>VLOOKUP((COUNTA(G555:V555)/2),DATA!$E$2:$G$9,2)</f>
        <v>25</v>
      </c>
      <c r="G555">
        <v>7</v>
      </c>
      <c r="H555" t="s">
        <v>1130</v>
      </c>
      <c r="I555">
        <v>10</v>
      </c>
      <c r="J555" t="s">
        <v>1140</v>
      </c>
      <c r="K555">
        <v>1</v>
      </c>
      <c r="L555" t="s">
        <v>394</v>
      </c>
    </row>
    <row r="556" spans="2:12" ht="12.75">
      <c r="B556" t="s">
        <v>355</v>
      </c>
      <c r="C556" s="27">
        <v>45</v>
      </c>
      <c r="E556" s="27">
        <f>VLOOKUP((COUNTA(G556:V556)/2),DATA!$E$2:$G$9,2)</f>
        <v>25</v>
      </c>
      <c r="G556">
        <v>10</v>
      </c>
      <c r="H556" t="s">
        <v>1253</v>
      </c>
      <c r="I556">
        <v>4</v>
      </c>
      <c r="J556" t="s">
        <v>1132</v>
      </c>
      <c r="K556">
        <v>3</v>
      </c>
      <c r="L556" t="s">
        <v>1145</v>
      </c>
    </row>
    <row r="557" spans="2:12" ht="12.75">
      <c r="B557" t="s">
        <v>356</v>
      </c>
      <c r="C557" s="27">
        <v>57</v>
      </c>
      <c r="E557" s="27">
        <f>VLOOKUP((COUNTA(G557:V557)/2),DATA!$E$2:$G$9,2)</f>
        <v>25</v>
      </c>
      <c r="G557">
        <v>12</v>
      </c>
      <c r="H557" t="s">
        <v>1253</v>
      </c>
      <c r="I557">
        <v>5</v>
      </c>
      <c r="J557" t="s">
        <v>1132</v>
      </c>
      <c r="K557">
        <v>4</v>
      </c>
      <c r="L557" t="s">
        <v>1145</v>
      </c>
    </row>
    <row r="558" spans="2:12" ht="12.75">
      <c r="B558" t="s">
        <v>357</v>
      </c>
      <c r="C558" s="27">
        <v>73</v>
      </c>
      <c r="E558" s="27">
        <f>VLOOKUP((COUNTA(G558:V558)/2),DATA!$E$2:$G$9,2)</f>
        <v>25</v>
      </c>
      <c r="G558">
        <v>13</v>
      </c>
      <c r="H558" t="s">
        <v>1253</v>
      </c>
      <c r="I558">
        <v>6</v>
      </c>
      <c r="J558" t="s">
        <v>1132</v>
      </c>
      <c r="K558">
        <v>6</v>
      </c>
      <c r="L558" t="s">
        <v>1145</v>
      </c>
    </row>
    <row r="559" spans="2:12" ht="12.75">
      <c r="B559" t="s">
        <v>358</v>
      </c>
      <c r="C559" s="27">
        <v>85</v>
      </c>
      <c r="E559" s="27">
        <f>VLOOKUP((COUNTA(G559:V559)/2),DATA!$E$2:$G$9,2)</f>
        <v>25</v>
      </c>
      <c r="G559">
        <v>15</v>
      </c>
      <c r="H559" t="s">
        <v>1253</v>
      </c>
      <c r="I559">
        <v>7</v>
      </c>
      <c r="J559" t="s">
        <v>1132</v>
      </c>
      <c r="K559">
        <v>7</v>
      </c>
      <c r="L559" t="s">
        <v>1145</v>
      </c>
    </row>
    <row r="560" spans="2:14" ht="12.75">
      <c r="B560" t="s">
        <v>359</v>
      </c>
      <c r="C560" s="27">
        <v>105</v>
      </c>
      <c r="E560" s="27">
        <f>VLOOKUP((COUNTA(G560:V560)/2),DATA!$E$2:$G$9,2)</f>
        <v>50</v>
      </c>
      <c r="G560">
        <v>10</v>
      </c>
      <c r="H560" s="61" t="s">
        <v>1145</v>
      </c>
      <c r="I560">
        <v>5</v>
      </c>
      <c r="J560" t="s">
        <v>1132</v>
      </c>
      <c r="K560">
        <v>5</v>
      </c>
      <c r="L560" t="s">
        <v>1142</v>
      </c>
      <c r="M560">
        <v>1</v>
      </c>
      <c r="N560" t="s">
        <v>1144</v>
      </c>
    </row>
    <row r="561" spans="2:14" ht="12.75">
      <c r="B561" t="s">
        <v>360</v>
      </c>
      <c r="C561" s="27">
        <v>120</v>
      </c>
      <c r="E561" s="27">
        <f>VLOOKUP((COUNTA(G561:V561)/2),DATA!$E$2:$G$9,2)</f>
        <v>50</v>
      </c>
      <c r="G561">
        <v>20</v>
      </c>
      <c r="H561" t="s">
        <v>1130</v>
      </c>
      <c r="I561">
        <v>3</v>
      </c>
      <c r="J561" t="s">
        <v>1252</v>
      </c>
      <c r="K561">
        <v>3</v>
      </c>
      <c r="L561" t="s">
        <v>493</v>
      </c>
      <c r="M561">
        <v>2</v>
      </c>
      <c r="N561" t="s">
        <v>1245</v>
      </c>
    </row>
    <row r="562" spans="2:14" ht="12.75">
      <c r="B562" t="s">
        <v>361</v>
      </c>
      <c r="C562" s="27">
        <v>125</v>
      </c>
      <c r="E562" s="27">
        <f>VLOOKUP((COUNTA(G562:V562)/2),DATA!$E$2:$G$9,2)</f>
        <v>50</v>
      </c>
      <c r="G562">
        <v>20</v>
      </c>
      <c r="H562" t="s">
        <v>1130</v>
      </c>
      <c r="I562">
        <v>3</v>
      </c>
      <c r="J562" t="s">
        <v>1251</v>
      </c>
      <c r="K562">
        <v>4</v>
      </c>
      <c r="L562" t="s">
        <v>493</v>
      </c>
      <c r="M562">
        <v>2</v>
      </c>
      <c r="N562" t="s">
        <v>1246</v>
      </c>
    </row>
    <row r="563" spans="2:14" ht="12.75">
      <c r="B563" t="s">
        <v>1254</v>
      </c>
      <c r="C563" s="27">
        <v>130</v>
      </c>
      <c r="E563" s="27">
        <f>VLOOKUP((COUNTA(G563:V563)/2),DATA!$E$2:$G$9,2)</f>
        <v>50</v>
      </c>
      <c r="G563">
        <v>20</v>
      </c>
      <c r="H563" t="s">
        <v>1130</v>
      </c>
      <c r="I563">
        <v>3</v>
      </c>
      <c r="J563" t="s">
        <v>1250</v>
      </c>
      <c r="K563">
        <v>5</v>
      </c>
      <c r="L563" t="s">
        <v>493</v>
      </c>
      <c r="M563">
        <v>2</v>
      </c>
      <c r="N563" t="s">
        <v>1247</v>
      </c>
    </row>
    <row r="564" spans="2:14" ht="12.75">
      <c r="B564" t="s">
        <v>362</v>
      </c>
      <c r="C564" s="27">
        <v>135</v>
      </c>
      <c r="E564" s="27">
        <f>VLOOKUP((COUNTA(G564:V564)/2),DATA!$E$2:$G$9,2)</f>
        <v>50</v>
      </c>
      <c r="G564">
        <v>20</v>
      </c>
      <c r="H564" t="s">
        <v>1130</v>
      </c>
      <c r="I564">
        <v>3</v>
      </c>
      <c r="J564" t="s">
        <v>1249</v>
      </c>
      <c r="K564">
        <v>6</v>
      </c>
      <c r="L564" t="s">
        <v>493</v>
      </c>
      <c r="M564">
        <v>2</v>
      </c>
      <c r="N564" t="s">
        <v>1248</v>
      </c>
    </row>
    <row r="565" spans="2:14" ht="12.75">
      <c r="B565" t="s">
        <v>363</v>
      </c>
      <c r="C565" s="27">
        <v>65</v>
      </c>
      <c r="E565" s="27">
        <f>VLOOKUP((COUNTA(G565:V565)/2),DATA!$E$2:$G$9,2)</f>
        <v>50</v>
      </c>
      <c r="G565">
        <v>9</v>
      </c>
      <c r="H565" t="s">
        <v>586</v>
      </c>
      <c r="I565">
        <v>2</v>
      </c>
      <c r="J565" s="3" t="s">
        <v>1144</v>
      </c>
      <c r="K565">
        <v>1</v>
      </c>
      <c r="L565" t="s">
        <v>1131</v>
      </c>
      <c r="M565">
        <v>1</v>
      </c>
      <c r="N565" t="s">
        <v>1134</v>
      </c>
    </row>
    <row r="566" spans="2:14" ht="12.75">
      <c r="B566" t="s">
        <v>364</v>
      </c>
      <c r="C566" s="27">
        <v>47</v>
      </c>
      <c r="E566" s="27">
        <f>VLOOKUP((COUNTA(G566:V566)/2),DATA!$E$2:$G$9,2)</f>
        <v>50</v>
      </c>
      <c r="G566">
        <v>5</v>
      </c>
      <c r="H566" t="s">
        <v>1161</v>
      </c>
      <c r="I566">
        <v>3</v>
      </c>
      <c r="J566" t="s">
        <v>1072</v>
      </c>
      <c r="K566">
        <v>2</v>
      </c>
      <c r="L566" t="s">
        <v>587</v>
      </c>
      <c r="M566">
        <v>1</v>
      </c>
      <c r="N566" t="s">
        <v>1134</v>
      </c>
    </row>
    <row r="567" spans="2:14" ht="12.75">
      <c r="B567" t="s">
        <v>365</v>
      </c>
      <c r="C567" s="27">
        <v>62</v>
      </c>
      <c r="E567" s="27">
        <f>VLOOKUP((COUNTA(G567:V567)/2),DATA!$E$2:$G$9,2)</f>
        <v>50</v>
      </c>
      <c r="G567">
        <v>6</v>
      </c>
      <c r="H567" t="s">
        <v>1161</v>
      </c>
      <c r="I567">
        <v>4</v>
      </c>
      <c r="J567" t="s">
        <v>1072</v>
      </c>
      <c r="K567">
        <v>2</v>
      </c>
      <c r="L567" t="s">
        <v>587</v>
      </c>
      <c r="M567">
        <v>2</v>
      </c>
      <c r="N567" t="s">
        <v>1134</v>
      </c>
    </row>
    <row r="568" spans="2:14" ht="12.75">
      <c r="B568" t="s">
        <v>366</v>
      </c>
      <c r="C568" s="27">
        <v>68</v>
      </c>
      <c r="E568" s="27">
        <f>VLOOKUP((COUNTA(G568:V568)/2),DATA!$E$2:$G$9,2)</f>
        <v>50</v>
      </c>
      <c r="G568">
        <v>7</v>
      </c>
      <c r="H568" t="s">
        <v>1161</v>
      </c>
      <c r="I568">
        <v>4</v>
      </c>
      <c r="J568" t="s">
        <v>1072</v>
      </c>
      <c r="K568">
        <v>3</v>
      </c>
      <c r="L568" t="s">
        <v>587</v>
      </c>
      <c r="M568">
        <v>2</v>
      </c>
      <c r="N568" t="s">
        <v>1134</v>
      </c>
    </row>
    <row r="569" spans="2:14" ht="12.75">
      <c r="B569" t="s">
        <v>367</v>
      </c>
      <c r="C569" s="27">
        <v>83</v>
      </c>
      <c r="E569" s="27">
        <f>VLOOKUP((COUNTA(G569:V569)/2),DATA!$E$2:$G$9,2)</f>
        <v>50</v>
      </c>
      <c r="G569">
        <v>8</v>
      </c>
      <c r="H569" t="s">
        <v>1161</v>
      </c>
      <c r="I569">
        <v>5</v>
      </c>
      <c r="J569" t="s">
        <v>1072</v>
      </c>
      <c r="K569">
        <v>3</v>
      </c>
      <c r="L569" t="s">
        <v>587</v>
      </c>
      <c r="M569">
        <v>3</v>
      </c>
      <c r="N569" t="s">
        <v>1134</v>
      </c>
    </row>
    <row r="570" spans="2:14" ht="12.75">
      <c r="B570" t="s">
        <v>368</v>
      </c>
      <c r="C570" s="27">
        <v>44</v>
      </c>
      <c r="E570" s="27">
        <f>VLOOKUP((COUNTA(G570:V570)/2),DATA!$E$2:$G$9,2)</f>
        <v>50</v>
      </c>
      <c r="G570">
        <v>5</v>
      </c>
      <c r="H570" t="s">
        <v>1146</v>
      </c>
      <c r="I570">
        <v>2</v>
      </c>
      <c r="J570" t="s">
        <v>1131</v>
      </c>
      <c r="K570">
        <v>1</v>
      </c>
      <c r="L570" t="s">
        <v>1134</v>
      </c>
      <c r="M570">
        <v>1</v>
      </c>
      <c r="N570" t="s">
        <v>488</v>
      </c>
    </row>
    <row r="571" spans="2:14" ht="12.75">
      <c r="B571" t="s">
        <v>369</v>
      </c>
      <c r="C571" s="27">
        <v>85</v>
      </c>
      <c r="E571" s="27">
        <f>VLOOKUP((COUNTA(G571:V571)/2),DATA!$E$2:$G$9,2)</f>
        <v>50</v>
      </c>
      <c r="G571">
        <v>6</v>
      </c>
      <c r="H571" t="s">
        <v>1130</v>
      </c>
      <c r="I571">
        <v>5</v>
      </c>
      <c r="J571" t="s">
        <v>1134</v>
      </c>
      <c r="K571">
        <v>4</v>
      </c>
      <c r="L571" t="s">
        <v>1146</v>
      </c>
      <c r="M571">
        <v>2</v>
      </c>
      <c r="N571" t="s">
        <v>1141</v>
      </c>
    </row>
    <row r="572" spans="2:16" ht="12.75">
      <c r="B572" t="s">
        <v>370</v>
      </c>
      <c r="C572" s="27">
        <v>103</v>
      </c>
      <c r="E572" s="27">
        <f>VLOOKUP((COUNTA(G572:V572)/2),DATA!$E$2:$G$9,2)</f>
        <v>100</v>
      </c>
      <c r="G572">
        <v>10</v>
      </c>
      <c r="H572" t="s">
        <v>1176</v>
      </c>
      <c r="I572">
        <v>6</v>
      </c>
      <c r="J572" t="s">
        <v>588</v>
      </c>
      <c r="K572">
        <v>5</v>
      </c>
      <c r="L572" t="s">
        <v>1132</v>
      </c>
      <c r="M572">
        <v>4</v>
      </c>
      <c r="N572" t="s">
        <v>1179</v>
      </c>
      <c r="O572">
        <v>2</v>
      </c>
      <c r="P572" t="s">
        <v>904</v>
      </c>
    </row>
    <row r="573" spans="2:16" ht="12.75">
      <c r="B573" t="s">
        <v>371</v>
      </c>
      <c r="C573" s="27">
        <v>114</v>
      </c>
      <c r="E573" s="27">
        <f>VLOOKUP((COUNTA(G573:V573)/2),DATA!$E$2:$G$9,2)</f>
        <v>100</v>
      </c>
      <c r="G573">
        <v>10</v>
      </c>
      <c r="H573" t="s">
        <v>1176</v>
      </c>
      <c r="I573">
        <v>6</v>
      </c>
      <c r="J573" t="s">
        <v>588</v>
      </c>
      <c r="K573">
        <v>6</v>
      </c>
      <c r="L573" t="s">
        <v>1132</v>
      </c>
      <c r="M573">
        <v>5</v>
      </c>
      <c r="N573" t="s">
        <v>1179</v>
      </c>
      <c r="O573">
        <v>3</v>
      </c>
      <c r="P573" t="s">
        <v>904</v>
      </c>
    </row>
    <row r="574" spans="2:16" ht="12.75">
      <c r="B574" t="s">
        <v>372</v>
      </c>
      <c r="C574" s="27">
        <v>126</v>
      </c>
      <c r="E574" s="27">
        <f>VLOOKUP((COUNTA(G574:V574)/2),DATA!$E$2:$G$9,2)</f>
        <v>100</v>
      </c>
      <c r="G574">
        <v>10</v>
      </c>
      <c r="H574" t="s">
        <v>1176</v>
      </c>
      <c r="I574">
        <v>7</v>
      </c>
      <c r="J574" t="s">
        <v>588</v>
      </c>
      <c r="K574">
        <v>7</v>
      </c>
      <c r="L574" t="s">
        <v>1132</v>
      </c>
      <c r="M574">
        <v>6</v>
      </c>
      <c r="N574" t="s">
        <v>1179</v>
      </c>
      <c r="O574">
        <v>4</v>
      </c>
      <c r="P574" t="s">
        <v>904</v>
      </c>
    </row>
    <row r="575" spans="2:16" ht="12.75">
      <c r="B575" t="s">
        <v>373</v>
      </c>
      <c r="C575" s="27">
        <v>132</v>
      </c>
      <c r="E575" s="27">
        <f>VLOOKUP((COUNTA(G575:V575)/2),DATA!$E$2:$G$9,2)</f>
        <v>100</v>
      </c>
      <c r="G575">
        <v>10</v>
      </c>
      <c r="H575" t="s">
        <v>1176</v>
      </c>
      <c r="I575">
        <v>7</v>
      </c>
      <c r="J575" t="s">
        <v>588</v>
      </c>
      <c r="K575">
        <v>7</v>
      </c>
      <c r="L575" t="s">
        <v>1132</v>
      </c>
      <c r="M575">
        <v>7</v>
      </c>
      <c r="N575" t="s">
        <v>1179</v>
      </c>
      <c r="O575">
        <v>5</v>
      </c>
      <c r="P575" t="s">
        <v>904</v>
      </c>
    </row>
    <row r="576" spans="2:16" ht="12.75">
      <c r="B576" t="s">
        <v>374</v>
      </c>
      <c r="C576" s="27">
        <v>113</v>
      </c>
      <c r="E576" s="27">
        <f>VLOOKUP((COUNTA(G576:V576)/2),DATA!$E$2:$G$9,2)</f>
        <v>100</v>
      </c>
      <c r="G576">
        <v>15</v>
      </c>
      <c r="H576" t="s">
        <v>1140</v>
      </c>
      <c r="I576">
        <v>5</v>
      </c>
      <c r="J576" t="s">
        <v>1027</v>
      </c>
      <c r="K576">
        <v>3</v>
      </c>
      <c r="L576" t="s">
        <v>1026</v>
      </c>
      <c r="M576">
        <v>1</v>
      </c>
      <c r="N576" t="s">
        <v>363</v>
      </c>
      <c r="O576">
        <v>1</v>
      </c>
      <c r="P576" t="s">
        <v>1179</v>
      </c>
    </row>
    <row r="577" spans="2:16" ht="12.75">
      <c r="B577" t="s">
        <v>375</v>
      </c>
      <c r="C577" s="27">
        <v>75</v>
      </c>
      <c r="E577" s="27">
        <f>VLOOKUP((COUNTA(G577:V577)/2),DATA!$E$2:$G$9,2)</f>
        <v>100</v>
      </c>
      <c r="G577">
        <v>3</v>
      </c>
      <c r="H577" t="s">
        <v>1136</v>
      </c>
      <c r="I577">
        <v>3</v>
      </c>
      <c r="J577" t="s">
        <v>1132</v>
      </c>
      <c r="K577">
        <v>1</v>
      </c>
      <c r="L577" t="s">
        <v>1072</v>
      </c>
      <c r="M577">
        <v>1</v>
      </c>
      <c r="N577" t="s">
        <v>560</v>
      </c>
      <c r="O577">
        <v>1</v>
      </c>
      <c r="P577" t="s">
        <v>1220</v>
      </c>
    </row>
    <row r="578" spans="2:16" ht="12.75">
      <c r="B578" t="s">
        <v>905</v>
      </c>
      <c r="C578" s="27">
        <v>100</v>
      </c>
      <c r="E578" s="27">
        <f>VLOOKUP((COUNTA(G578:V578)/2),DATA!$E$2:$G$9,2)</f>
        <v>100</v>
      </c>
      <c r="G578">
        <v>5</v>
      </c>
      <c r="H578" t="s">
        <v>1146</v>
      </c>
      <c r="I578">
        <v>5</v>
      </c>
      <c r="J578" t="s">
        <v>1135</v>
      </c>
      <c r="K578">
        <v>5</v>
      </c>
      <c r="L578" t="s">
        <v>1178</v>
      </c>
      <c r="M578">
        <v>1</v>
      </c>
      <c r="N578" t="s">
        <v>1072</v>
      </c>
      <c r="O578">
        <v>1</v>
      </c>
      <c r="P578" t="s">
        <v>608</v>
      </c>
    </row>
    <row r="579" spans="2:16" ht="12.75">
      <c r="B579" t="s">
        <v>376</v>
      </c>
      <c r="C579" s="27">
        <v>115</v>
      </c>
      <c r="E579" s="27">
        <f>VLOOKUP((COUNTA(G579:V579)/2),DATA!$E$2:$G$9,2)</f>
        <v>100</v>
      </c>
      <c r="G579">
        <v>6</v>
      </c>
      <c r="H579" t="s">
        <v>1176</v>
      </c>
      <c r="I579">
        <v>5</v>
      </c>
      <c r="J579" t="s">
        <v>1140</v>
      </c>
      <c r="K579">
        <v>5</v>
      </c>
      <c r="L579" t="s">
        <v>1131</v>
      </c>
      <c r="M579">
        <v>5</v>
      </c>
      <c r="N579" t="s">
        <v>1142</v>
      </c>
      <c r="O579">
        <v>2</v>
      </c>
      <c r="P579" t="s">
        <v>1146</v>
      </c>
    </row>
    <row r="580" spans="2:16" ht="12.75">
      <c r="B580" t="s">
        <v>377</v>
      </c>
      <c r="C580" s="27">
        <v>131</v>
      </c>
      <c r="E580" s="27">
        <f>VLOOKUP((COUNTA(G580:V580)/2),DATA!$E$2:$G$9,2)</f>
        <v>100</v>
      </c>
      <c r="G580">
        <v>4</v>
      </c>
      <c r="H580" t="s">
        <v>933</v>
      </c>
      <c r="I580">
        <v>4</v>
      </c>
      <c r="J580" t="s">
        <v>1177</v>
      </c>
      <c r="K580">
        <v>1</v>
      </c>
      <c r="L580" t="s">
        <v>1220</v>
      </c>
      <c r="M580">
        <v>1</v>
      </c>
      <c r="N580" t="s">
        <v>676</v>
      </c>
      <c r="O580">
        <v>1</v>
      </c>
      <c r="P580" t="s">
        <v>526</v>
      </c>
    </row>
    <row r="581" spans="2:18" ht="12.75">
      <c r="B581" t="s">
        <v>906</v>
      </c>
      <c r="C581" s="27">
        <v>90</v>
      </c>
      <c r="E581" s="27">
        <f>VLOOKUP((COUNTA(G581:V581)/2),DATA!$E$2:$G$9,2)</f>
        <v>250</v>
      </c>
      <c r="G581">
        <v>1</v>
      </c>
      <c r="H581" t="s">
        <v>494</v>
      </c>
      <c r="I581">
        <v>4</v>
      </c>
      <c r="J581" t="s">
        <v>1134</v>
      </c>
      <c r="K581">
        <v>4</v>
      </c>
      <c r="L581" t="s">
        <v>1135</v>
      </c>
      <c r="M581">
        <v>3</v>
      </c>
      <c r="N581" t="s">
        <v>1141</v>
      </c>
      <c r="O581">
        <v>1</v>
      </c>
      <c r="P581" t="s">
        <v>1221</v>
      </c>
      <c r="Q581">
        <v>1</v>
      </c>
      <c r="R581" t="s">
        <v>907</v>
      </c>
    </row>
    <row r="582" spans="2:18" ht="12.75">
      <c r="B582" t="s">
        <v>378</v>
      </c>
      <c r="C582" s="27">
        <v>159</v>
      </c>
      <c r="E582" s="27">
        <f>VLOOKUP((COUNTA(G582:V582)/2),DATA!$E$2:$G$9,2)</f>
        <v>250</v>
      </c>
      <c r="G582">
        <v>5</v>
      </c>
      <c r="H582" t="s">
        <v>1178</v>
      </c>
      <c r="I582">
        <v>1</v>
      </c>
      <c r="J582" t="s">
        <v>1221</v>
      </c>
      <c r="K582">
        <v>2</v>
      </c>
      <c r="L582" t="s">
        <v>646</v>
      </c>
      <c r="M582">
        <v>1</v>
      </c>
      <c r="N582" t="s">
        <v>548</v>
      </c>
      <c r="O582">
        <v>2</v>
      </c>
      <c r="P582" t="s">
        <v>1046</v>
      </c>
      <c r="Q582">
        <v>1</v>
      </c>
      <c r="R582" t="s">
        <v>539</v>
      </c>
    </row>
    <row r="583" spans="2:18" ht="12.75">
      <c r="B583" t="s">
        <v>908</v>
      </c>
      <c r="C583" s="27">
        <v>185</v>
      </c>
      <c r="E583" s="27">
        <f>VLOOKUP((COUNTA(G583:V583)/2),DATA!$E$2:$G$9,2)</f>
        <v>250</v>
      </c>
      <c r="G583">
        <v>1</v>
      </c>
      <c r="H583" t="s">
        <v>948</v>
      </c>
      <c r="I583">
        <v>4</v>
      </c>
      <c r="J583" t="s">
        <v>1136</v>
      </c>
      <c r="K583">
        <v>4</v>
      </c>
      <c r="L583" t="s">
        <v>1135</v>
      </c>
      <c r="M583">
        <v>4</v>
      </c>
      <c r="N583" t="s">
        <v>1132</v>
      </c>
      <c r="O583">
        <v>1</v>
      </c>
      <c r="P583" t="s">
        <v>907</v>
      </c>
      <c r="Q583">
        <v>1</v>
      </c>
      <c r="R583" t="s">
        <v>1065</v>
      </c>
    </row>
    <row r="584" spans="2:18" ht="12.75">
      <c r="B584" t="s">
        <v>379</v>
      </c>
      <c r="C584" s="27">
        <v>133</v>
      </c>
      <c r="E584" s="27">
        <f>VLOOKUP((COUNTA(G584:V584)/2),DATA!$E$2:$G$9,2)</f>
        <v>250</v>
      </c>
      <c r="G584">
        <v>1</v>
      </c>
      <c r="H584" t="s">
        <v>591</v>
      </c>
      <c r="I584">
        <v>5</v>
      </c>
      <c r="J584" t="s">
        <v>1135</v>
      </c>
      <c r="K584">
        <v>10</v>
      </c>
      <c r="L584" t="s">
        <v>1142</v>
      </c>
      <c r="M584">
        <v>2</v>
      </c>
      <c r="N584" t="s">
        <v>592</v>
      </c>
      <c r="O584">
        <v>2</v>
      </c>
      <c r="P584" t="s">
        <v>942</v>
      </c>
      <c r="Q584">
        <v>15</v>
      </c>
      <c r="R584" t="s">
        <v>909</v>
      </c>
    </row>
    <row r="585" spans="2:18" ht="12.75">
      <c r="B585" t="s">
        <v>380</v>
      </c>
      <c r="C585" s="27">
        <v>158</v>
      </c>
      <c r="E585" s="27">
        <f>VLOOKUP((COUNTA(G585:V585)/2),DATA!$E$2:$G$9,2)</f>
        <v>250</v>
      </c>
      <c r="G585">
        <v>1</v>
      </c>
      <c r="H585" t="s">
        <v>591</v>
      </c>
      <c r="I585">
        <v>5</v>
      </c>
      <c r="J585" t="s">
        <v>1135</v>
      </c>
      <c r="K585">
        <v>10</v>
      </c>
      <c r="L585" t="s">
        <v>1142</v>
      </c>
      <c r="M585">
        <v>2</v>
      </c>
      <c r="N585" t="s">
        <v>592</v>
      </c>
      <c r="O585">
        <v>3</v>
      </c>
      <c r="P585" t="s">
        <v>942</v>
      </c>
      <c r="Q585">
        <v>20</v>
      </c>
      <c r="R585" t="s">
        <v>909</v>
      </c>
    </row>
    <row r="586" spans="2:18" ht="12.75">
      <c r="B586" t="s">
        <v>381</v>
      </c>
      <c r="C586" s="27">
        <v>203</v>
      </c>
      <c r="E586" s="27">
        <f>VLOOKUP((COUNTA(G586:V586)/2),DATA!$E$2:$G$9,2)</f>
        <v>250</v>
      </c>
      <c r="G586">
        <v>1</v>
      </c>
      <c r="H586" t="s">
        <v>591</v>
      </c>
      <c r="I586">
        <v>6</v>
      </c>
      <c r="J586" t="s">
        <v>1135</v>
      </c>
      <c r="K586">
        <v>13</v>
      </c>
      <c r="L586" t="s">
        <v>1142</v>
      </c>
      <c r="M586">
        <v>2</v>
      </c>
      <c r="N586" t="s">
        <v>592</v>
      </c>
      <c r="O586">
        <v>4</v>
      </c>
      <c r="P586" t="s">
        <v>942</v>
      </c>
      <c r="Q586">
        <v>25</v>
      </c>
      <c r="R586" t="s">
        <v>909</v>
      </c>
    </row>
    <row r="587" spans="2:18" ht="12.75">
      <c r="B587" t="s">
        <v>382</v>
      </c>
      <c r="C587" s="27">
        <v>238</v>
      </c>
      <c r="E587" s="27">
        <f>VLOOKUP((COUNTA(G587:V587)/2),DATA!$E$2:$G$9,2)</f>
        <v>250</v>
      </c>
      <c r="G587">
        <v>1</v>
      </c>
      <c r="H587" t="s">
        <v>591</v>
      </c>
      <c r="I587">
        <v>7</v>
      </c>
      <c r="J587" t="s">
        <v>1135</v>
      </c>
      <c r="K587">
        <v>15</v>
      </c>
      <c r="L587" t="s">
        <v>1142</v>
      </c>
      <c r="M587">
        <v>2</v>
      </c>
      <c r="N587" t="s">
        <v>592</v>
      </c>
      <c r="O587">
        <v>5</v>
      </c>
      <c r="P587" t="s">
        <v>942</v>
      </c>
      <c r="Q587">
        <v>25</v>
      </c>
      <c r="R587" t="s">
        <v>909</v>
      </c>
    </row>
    <row r="588" spans="2:18" ht="12.75">
      <c r="B588" t="s">
        <v>910</v>
      </c>
      <c r="C588" s="27">
        <v>230</v>
      </c>
      <c r="E588" s="27">
        <f>VLOOKUP((COUNTA(G588:V588)/2),DATA!$E$2:$G$9,2)</f>
        <v>250</v>
      </c>
      <c r="G588">
        <v>10</v>
      </c>
      <c r="H588" t="s">
        <v>1161</v>
      </c>
      <c r="I588">
        <v>1</v>
      </c>
      <c r="J588" t="s">
        <v>1179</v>
      </c>
      <c r="K588">
        <v>12</v>
      </c>
      <c r="L588" t="s">
        <v>1178</v>
      </c>
      <c r="M588">
        <v>5</v>
      </c>
      <c r="N588" t="s">
        <v>531</v>
      </c>
      <c r="O588">
        <v>3</v>
      </c>
      <c r="P588" t="s">
        <v>675</v>
      </c>
      <c r="Q588">
        <v>7</v>
      </c>
      <c r="R588" t="s">
        <v>493</v>
      </c>
    </row>
    <row r="589" spans="2:18" ht="12.75">
      <c r="B589" t="s">
        <v>911</v>
      </c>
      <c r="C589" s="27">
        <v>132</v>
      </c>
      <c r="E589" s="27">
        <f>VLOOKUP((COUNTA(G589:V589)/2),DATA!$E$2:$G$9,2)</f>
        <v>250</v>
      </c>
      <c r="G589">
        <v>1</v>
      </c>
      <c r="H589" t="s">
        <v>1044</v>
      </c>
      <c r="I589">
        <v>1</v>
      </c>
      <c r="J589" t="s">
        <v>948</v>
      </c>
      <c r="K589">
        <v>5</v>
      </c>
      <c r="L589" t="s">
        <v>1177</v>
      </c>
      <c r="M589">
        <v>5</v>
      </c>
      <c r="N589" t="s">
        <v>1135</v>
      </c>
      <c r="O589">
        <v>8</v>
      </c>
      <c r="P589" t="s">
        <v>645</v>
      </c>
      <c r="Q589">
        <v>1</v>
      </c>
      <c r="R589" t="s">
        <v>1220</v>
      </c>
    </row>
    <row r="590" spans="2:18" ht="12.75">
      <c r="B590" t="s">
        <v>383</v>
      </c>
      <c r="C590" s="27">
        <v>180</v>
      </c>
      <c r="E590" s="27">
        <f>VLOOKUP((COUNTA(G590:V590)/2),DATA!$E$2:$G$9,2)</f>
        <v>250</v>
      </c>
      <c r="G590">
        <v>1</v>
      </c>
      <c r="H590" t="s">
        <v>560</v>
      </c>
      <c r="I590">
        <v>4</v>
      </c>
      <c r="J590" t="s">
        <v>1177</v>
      </c>
      <c r="K590">
        <v>4</v>
      </c>
      <c r="L590" t="s">
        <v>1135</v>
      </c>
      <c r="M590">
        <v>1</v>
      </c>
      <c r="N590" t="s">
        <v>1221</v>
      </c>
      <c r="O590">
        <v>1</v>
      </c>
      <c r="P590" t="s">
        <v>530</v>
      </c>
      <c r="Q590">
        <v>1</v>
      </c>
      <c r="R590" t="s">
        <v>1220</v>
      </c>
    </row>
    <row r="591" spans="2:20" ht="12.75">
      <c r="B591" t="s">
        <v>912</v>
      </c>
      <c r="C591" s="27">
        <v>156</v>
      </c>
      <c r="E591" s="27">
        <f>VLOOKUP((COUNTA(G591:V591)/2),DATA!$E$2:$G$9,2)</f>
        <v>500</v>
      </c>
      <c r="G591">
        <v>8</v>
      </c>
      <c r="H591" t="s">
        <v>1178</v>
      </c>
      <c r="I591">
        <v>8</v>
      </c>
      <c r="J591" t="s">
        <v>1177</v>
      </c>
      <c r="K591">
        <v>8</v>
      </c>
      <c r="L591" t="s">
        <v>1131</v>
      </c>
      <c r="M591">
        <v>4</v>
      </c>
      <c r="N591" t="s">
        <v>493</v>
      </c>
      <c r="O591">
        <v>1</v>
      </c>
      <c r="P591" t="s">
        <v>590</v>
      </c>
      <c r="Q591">
        <v>1</v>
      </c>
      <c r="R591" t="s">
        <v>513</v>
      </c>
      <c r="S591">
        <v>1</v>
      </c>
      <c r="T591" t="s">
        <v>1161</v>
      </c>
    </row>
    <row r="592" spans="2:20" ht="12.75">
      <c r="B592" t="s">
        <v>913</v>
      </c>
      <c r="C592" s="27">
        <v>555</v>
      </c>
      <c r="E592" s="27">
        <f>VLOOKUP((COUNTA(G592:V592)/2),DATA!$E$2:$G$9,2)</f>
        <v>500</v>
      </c>
      <c r="G592">
        <v>6</v>
      </c>
      <c r="H592" t="s">
        <v>1179</v>
      </c>
      <c r="I592">
        <v>6</v>
      </c>
      <c r="J592" t="s">
        <v>933</v>
      </c>
      <c r="K592">
        <v>5</v>
      </c>
      <c r="L592" t="s">
        <v>481</v>
      </c>
      <c r="M592">
        <v>4</v>
      </c>
      <c r="N592" t="s">
        <v>1030</v>
      </c>
      <c r="O592">
        <v>3</v>
      </c>
      <c r="P592" t="s">
        <v>531</v>
      </c>
      <c r="Q592">
        <v>3</v>
      </c>
      <c r="R592" t="s">
        <v>1065</v>
      </c>
      <c r="S592">
        <v>3</v>
      </c>
      <c r="T592" t="s">
        <v>526</v>
      </c>
    </row>
    <row r="593" spans="2:20" ht="12.75">
      <c r="B593" t="s">
        <v>914</v>
      </c>
      <c r="C593" s="27">
        <v>1160</v>
      </c>
      <c r="E593" s="27">
        <f>VLOOKUP((COUNTA(G593:V593)/2),DATA!$E$2:$G$9,2)</f>
        <v>500</v>
      </c>
      <c r="G593">
        <v>20</v>
      </c>
      <c r="H593" t="s">
        <v>1138</v>
      </c>
      <c r="I593">
        <v>16</v>
      </c>
      <c r="J593" t="s">
        <v>1139</v>
      </c>
      <c r="K593">
        <v>7</v>
      </c>
      <c r="L593" t="s">
        <v>1220</v>
      </c>
      <c r="M593">
        <v>5</v>
      </c>
      <c r="N593" t="s">
        <v>526</v>
      </c>
      <c r="O593">
        <v>4</v>
      </c>
      <c r="P593" t="s">
        <v>994</v>
      </c>
      <c r="Q593">
        <v>4</v>
      </c>
      <c r="R593" t="s">
        <v>527</v>
      </c>
      <c r="S593">
        <v>3</v>
      </c>
      <c r="T593" t="s">
        <v>539</v>
      </c>
    </row>
    <row r="594" spans="2:20" ht="12.75">
      <c r="B594" t="s">
        <v>384</v>
      </c>
      <c r="C594" s="27">
        <v>1140</v>
      </c>
      <c r="E594" s="27">
        <f>VLOOKUP((COUNTA(G594:V594)/2),DATA!$E$2:$G$9,2)</f>
        <v>500</v>
      </c>
      <c r="G594">
        <v>20</v>
      </c>
      <c r="H594" t="s">
        <v>907</v>
      </c>
      <c r="I594">
        <v>10</v>
      </c>
      <c r="J594" t="s">
        <v>589</v>
      </c>
      <c r="K594">
        <v>5</v>
      </c>
      <c r="L594" t="s">
        <v>1064</v>
      </c>
      <c r="M594">
        <v>4</v>
      </c>
      <c r="N594" t="s">
        <v>1065</v>
      </c>
      <c r="O594">
        <v>3</v>
      </c>
      <c r="P594" t="s">
        <v>994</v>
      </c>
      <c r="Q594">
        <v>2</v>
      </c>
      <c r="R594" t="s">
        <v>526</v>
      </c>
      <c r="S594">
        <v>2</v>
      </c>
      <c r="T594" t="s">
        <v>996</v>
      </c>
    </row>
    <row r="595" spans="2:20" ht="12.75">
      <c r="B595" t="s">
        <v>385</v>
      </c>
      <c r="C595" s="27">
        <v>580</v>
      </c>
      <c r="E595" s="27">
        <f>VLOOKUP((COUNTA(G595:V595)/2),DATA!$E$2:$G$9,2)</f>
        <v>500</v>
      </c>
      <c r="G595">
        <v>12</v>
      </c>
      <c r="H595" t="s">
        <v>907</v>
      </c>
      <c r="I595">
        <v>12</v>
      </c>
      <c r="J595" t="s">
        <v>1137</v>
      </c>
      <c r="K595">
        <v>12</v>
      </c>
      <c r="L595" t="s">
        <v>1136</v>
      </c>
      <c r="M595">
        <v>10</v>
      </c>
      <c r="N595" t="s">
        <v>943</v>
      </c>
      <c r="O595">
        <v>5</v>
      </c>
      <c r="P595" t="s">
        <v>526</v>
      </c>
      <c r="Q595">
        <v>3</v>
      </c>
      <c r="R595" t="s">
        <v>539</v>
      </c>
      <c r="S595">
        <v>2</v>
      </c>
      <c r="T595" t="s">
        <v>531</v>
      </c>
    </row>
    <row r="596" spans="2:20" ht="12.75">
      <c r="B596" t="s">
        <v>386</v>
      </c>
      <c r="C596" s="27">
        <v>825</v>
      </c>
      <c r="E596" s="27">
        <f>VLOOKUP((COUNTA(G596:V596)/2),DATA!$E$2:$G$9,2)</f>
        <v>500</v>
      </c>
      <c r="G596">
        <v>15</v>
      </c>
      <c r="H596" t="s">
        <v>1138</v>
      </c>
      <c r="I596">
        <v>10</v>
      </c>
      <c r="J596" t="s">
        <v>1139</v>
      </c>
      <c r="K596">
        <v>4</v>
      </c>
      <c r="L596" t="s">
        <v>541</v>
      </c>
      <c r="M596">
        <v>4</v>
      </c>
      <c r="N596" t="s">
        <v>1063</v>
      </c>
      <c r="O596">
        <v>4</v>
      </c>
      <c r="P596" t="s">
        <v>526</v>
      </c>
      <c r="Q596">
        <v>3</v>
      </c>
      <c r="R596" t="s">
        <v>994</v>
      </c>
      <c r="S596">
        <v>1</v>
      </c>
      <c r="T596" t="s">
        <v>995</v>
      </c>
    </row>
    <row r="597" spans="2:20" ht="12.75">
      <c r="B597" t="s">
        <v>387</v>
      </c>
      <c r="C597" s="27">
        <v>475</v>
      </c>
      <c r="E597" s="27">
        <f>VLOOKUP((COUNTA(G597:V597)/2),DATA!$E$2:$G$9,2)</f>
        <v>500</v>
      </c>
      <c r="G597">
        <v>10</v>
      </c>
      <c r="H597" t="s">
        <v>541</v>
      </c>
      <c r="I597">
        <v>6</v>
      </c>
      <c r="J597" t="s">
        <v>1179</v>
      </c>
      <c r="K597">
        <v>5</v>
      </c>
      <c r="L597" t="s">
        <v>481</v>
      </c>
      <c r="M597">
        <v>3</v>
      </c>
      <c r="N597" t="s">
        <v>539</v>
      </c>
      <c r="O597">
        <v>3</v>
      </c>
      <c r="P597" t="s">
        <v>548</v>
      </c>
      <c r="Q597">
        <v>3</v>
      </c>
      <c r="R597" t="s">
        <v>514</v>
      </c>
      <c r="S597">
        <v>2</v>
      </c>
      <c r="T597" t="s">
        <v>937</v>
      </c>
    </row>
    <row r="598" spans="2:20" ht="12.75">
      <c r="B598" t="s">
        <v>388</v>
      </c>
      <c r="C598" s="27">
        <v>501</v>
      </c>
      <c r="E598" s="27">
        <f>VLOOKUP((COUNTA(G598:V598)/2),DATA!$E$2:$G$9,2)</f>
        <v>500</v>
      </c>
      <c r="G598">
        <v>15</v>
      </c>
      <c r="H598" t="s">
        <v>933</v>
      </c>
      <c r="I598">
        <v>8</v>
      </c>
      <c r="J598" t="s">
        <v>617</v>
      </c>
      <c r="K598">
        <v>4</v>
      </c>
      <c r="L598" t="s">
        <v>514</v>
      </c>
      <c r="M598">
        <v>4</v>
      </c>
      <c r="N598" t="s">
        <v>539</v>
      </c>
      <c r="O598">
        <v>3</v>
      </c>
      <c r="P598" t="s">
        <v>1220</v>
      </c>
      <c r="Q598">
        <v>3</v>
      </c>
      <c r="R598" t="s">
        <v>1065</v>
      </c>
      <c r="S598">
        <v>2</v>
      </c>
      <c r="T598" t="s">
        <v>552</v>
      </c>
    </row>
    <row r="599" spans="2:20" ht="12.75">
      <c r="B599" t="s">
        <v>389</v>
      </c>
      <c r="C599" s="27">
        <v>1033</v>
      </c>
      <c r="E599" s="27">
        <f>VLOOKUP((COUNTA(G599:V599)/2),DATA!$E$2:$G$9,2)</f>
        <v>500</v>
      </c>
      <c r="G599">
        <v>15</v>
      </c>
      <c r="H599" t="s">
        <v>607</v>
      </c>
      <c r="I599">
        <v>5</v>
      </c>
      <c r="J599" t="s">
        <v>1065</v>
      </c>
      <c r="K599">
        <v>5</v>
      </c>
      <c r="L599" t="s">
        <v>548</v>
      </c>
      <c r="M599">
        <v>4</v>
      </c>
      <c r="N599" t="s">
        <v>675</v>
      </c>
      <c r="O599">
        <v>4</v>
      </c>
      <c r="P599" t="s">
        <v>540</v>
      </c>
      <c r="Q599">
        <v>4</v>
      </c>
      <c r="R599" t="s">
        <v>676</v>
      </c>
      <c r="S599">
        <v>2</v>
      </c>
      <c r="T599" t="s">
        <v>937</v>
      </c>
    </row>
    <row r="600" spans="2:20" ht="12.75">
      <c r="B600" t="s">
        <v>390</v>
      </c>
      <c r="C600" s="27">
        <v>1082</v>
      </c>
      <c r="E600" s="27">
        <f>VLOOKUP((COUNTA(G600:V600)/2),DATA!$E$2:$G$9,2)</f>
        <v>500</v>
      </c>
      <c r="G600">
        <v>10</v>
      </c>
      <c r="H600" t="s">
        <v>541</v>
      </c>
      <c r="I600">
        <v>5</v>
      </c>
      <c r="J600" t="s">
        <v>526</v>
      </c>
      <c r="K600">
        <v>5</v>
      </c>
      <c r="L600" t="s">
        <v>1220</v>
      </c>
      <c r="M600">
        <v>5</v>
      </c>
      <c r="N600" t="s">
        <v>548</v>
      </c>
      <c r="O600">
        <v>4</v>
      </c>
      <c r="P600" t="s">
        <v>539</v>
      </c>
      <c r="Q600">
        <v>4</v>
      </c>
      <c r="R600" t="s">
        <v>531</v>
      </c>
      <c r="S600">
        <v>2</v>
      </c>
      <c r="T600" t="s">
        <v>617</v>
      </c>
    </row>
    <row r="601" ht="13.5" thickBot="1"/>
    <row r="602" spans="2:16" ht="13.5" thickBot="1">
      <c r="B602" s="126" t="s">
        <v>1170</v>
      </c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8"/>
    </row>
    <row r="603" ht="13.5" thickBot="1"/>
    <row r="604" spans="2:16" ht="13.5" thickBot="1">
      <c r="B604" s="126" t="s">
        <v>1121</v>
      </c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8"/>
    </row>
    <row r="605" spans="2:10" ht="12.75">
      <c r="B605" t="s">
        <v>893</v>
      </c>
      <c r="C605" s="27">
        <v>210</v>
      </c>
      <c r="E605" s="27">
        <f>VLOOKUP((COUNTA(G605:V605)/2),DATA!$E$2:$G$9,2)</f>
        <v>10</v>
      </c>
      <c r="G605">
        <v>10</v>
      </c>
      <c r="H605" t="s">
        <v>944</v>
      </c>
      <c r="I605">
        <v>10</v>
      </c>
      <c r="J605" t="s">
        <v>1228</v>
      </c>
    </row>
    <row r="606" spans="2:10" ht="12.75">
      <c r="B606" t="s">
        <v>894</v>
      </c>
      <c r="C606" s="27">
        <v>210</v>
      </c>
      <c r="E606" s="27">
        <f>VLOOKUP((COUNTA(G606:V606)/2),DATA!$E$2:$G$9,2)</f>
        <v>10</v>
      </c>
      <c r="G606">
        <v>10</v>
      </c>
      <c r="H606" t="s">
        <v>567</v>
      </c>
      <c r="I606">
        <v>10</v>
      </c>
      <c r="J606" t="s">
        <v>1228</v>
      </c>
    </row>
    <row r="607" spans="2:10" ht="12.75">
      <c r="B607" t="s">
        <v>895</v>
      </c>
      <c r="C607" s="27">
        <v>210</v>
      </c>
      <c r="E607" s="27">
        <f>VLOOKUP((COUNTA(G607:V607)/2),DATA!$E$2:$G$9,2)</f>
        <v>10</v>
      </c>
      <c r="G607">
        <v>10</v>
      </c>
      <c r="H607" t="s">
        <v>594</v>
      </c>
      <c r="I607">
        <v>10</v>
      </c>
      <c r="J607" t="s">
        <v>1228</v>
      </c>
    </row>
    <row r="608" spans="2:10" ht="12.75">
      <c r="B608" t="s">
        <v>896</v>
      </c>
      <c r="C608" s="27">
        <v>210</v>
      </c>
      <c r="E608" s="27">
        <f>VLOOKUP((COUNTA(G608:V608)/2),DATA!$E$2:$G$9,2)</f>
        <v>10</v>
      </c>
      <c r="G608">
        <v>10</v>
      </c>
      <c r="H608" t="s">
        <v>568</v>
      </c>
      <c r="I608">
        <v>10</v>
      </c>
      <c r="J608" t="s">
        <v>1228</v>
      </c>
    </row>
    <row r="609" spans="2:21" ht="12.75">
      <c r="B609" t="s">
        <v>675</v>
      </c>
      <c r="C609" s="27">
        <v>210</v>
      </c>
      <c r="E609" s="27">
        <f>VLOOKUP((COUNTA(G609:V609)/2),DATA!$E$2:$G$9,2)</f>
        <v>10</v>
      </c>
      <c r="G609">
        <v>10</v>
      </c>
      <c r="H609" t="s">
        <v>595</v>
      </c>
      <c r="I609">
        <v>10</v>
      </c>
      <c r="J609" t="s">
        <v>1228</v>
      </c>
      <c r="U609" s="11"/>
    </row>
    <row r="610" spans="2:21" ht="12.75">
      <c r="B610" t="s">
        <v>681</v>
      </c>
      <c r="C610" s="27">
        <v>210</v>
      </c>
      <c r="E610" s="27">
        <f>VLOOKUP((COUNTA(G610:V610)/2),DATA!$E$2:$G$9,2)</f>
        <v>10</v>
      </c>
      <c r="G610">
        <v>10</v>
      </c>
      <c r="H610" t="s">
        <v>596</v>
      </c>
      <c r="I610">
        <v>10</v>
      </c>
      <c r="J610" t="s">
        <v>1228</v>
      </c>
      <c r="U610" s="11"/>
    </row>
    <row r="611" spans="2:21" ht="12.75">
      <c r="B611" t="s">
        <v>899</v>
      </c>
      <c r="C611" s="27">
        <v>210</v>
      </c>
      <c r="E611" s="27">
        <f>VLOOKUP((COUNTA(G611:V611)/2),DATA!$E$2:$G$9,2)</f>
        <v>10</v>
      </c>
      <c r="G611">
        <v>10</v>
      </c>
      <c r="H611" t="s">
        <v>946</v>
      </c>
      <c r="I611">
        <v>10</v>
      </c>
      <c r="J611" t="s">
        <v>1228</v>
      </c>
      <c r="U611" s="11"/>
    </row>
    <row r="612" spans="2:10" ht="12.75">
      <c r="B612" t="s">
        <v>897</v>
      </c>
      <c r="C612" s="27">
        <v>210</v>
      </c>
      <c r="E612" s="27">
        <f>VLOOKUP((COUNTA(G612:V612)/2),DATA!$E$2:$G$9,2)</f>
        <v>10</v>
      </c>
      <c r="G612">
        <v>10</v>
      </c>
      <c r="H612" t="s">
        <v>945</v>
      </c>
      <c r="I612">
        <v>10</v>
      </c>
      <c r="J612" t="s">
        <v>1228</v>
      </c>
    </row>
    <row r="613" spans="2:10" ht="12.75">
      <c r="B613" t="s">
        <v>1069</v>
      </c>
      <c r="C613" s="27">
        <v>100</v>
      </c>
      <c r="E613" s="27">
        <f>VLOOKUP((COUNTA(G613:V613)/2),DATA!$E$2:$G$9,2)</f>
        <v>10</v>
      </c>
      <c r="G613">
        <v>10</v>
      </c>
      <c r="H613" t="s">
        <v>1140</v>
      </c>
      <c r="I613">
        <v>10</v>
      </c>
      <c r="J613" t="s">
        <v>1141</v>
      </c>
    </row>
    <row r="614" spans="2:12" ht="12.75">
      <c r="B614" t="s">
        <v>1070</v>
      </c>
      <c r="C614" s="27">
        <v>150</v>
      </c>
      <c r="E614" s="27">
        <f>VLOOKUP((COUNTA(G614:V614)/2),DATA!$E$2:$G$9,2)</f>
        <v>25</v>
      </c>
      <c r="G614">
        <v>10</v>
      </c>
      <c r="H614" t="s">
        <v>1140</v>
      </c>
      <c r="I614">
        <v>10</v>
      </c>
      <c r="J614" t="s">
        <v>1141</v>
      </c>
      <c r="K614">
        <v>10</v>
      </c>
      <c r="L614" t="s">
        <v>1142</v>
      </c>
    </row>
    <row r="615" spans="2:14" ht="12.75">
      <c r="B615" t="s">
        <v>1220</v>
      </c>
      <c r="C615" s="27">
        <v>200</v>
      </c>
      <c r="E615" s="27">
        <f>VLOOKUP((COUNTA(G615:V615)/2),DATA!$E$2:$G$9,2)</f>
        <v>50</v>
      </c>
      <c r="G615">
        <v>10</v>
      </c>
      <c r="H615" t="s">
        <v>1140</v>
      </c>
      <c r="I615">
        <v>10</v>
      </c>
      <c r="J615" t="s">
        <v>1141</v>
      </c>
      <c r="K615">
        <v>10</v>
      </c>
      <c r="L615" t="s">
        <v>1142</v>
      </c>
      <c r="M615">
        <v>10</v>
      </c>
      <c r="N615" t="s">
        <v>1143</v>
      </c>
    </row>
    <row r="616" spans="2:16" ht="12.75">
      <c r="B616" t="s">
        <v>948</v>
      </c>
      <c r="C616" s="27">
        <v>250</v>
      </c>
      <c r="E616" s="27">
        <f>VLOOKUP((COUNTA(G616:V616)/2),DATA!$E$2:$G$9,2)</f>
        <v>100</v>
      </c>
      <c r="G616">
        <v>10</v>
      </c>
      <c r="H616" t="s">
        <v>1140</v>
      </c>
      <c r="I616">
        <v>10</v>
      </c>
      <c r="J616" t="s">
        <v>1141</v>
      </c>
      <c r="K616">
        <v>10</v>
      </c>
      <c r="L616" t="s">
        <v>1142</v>
      </c>
      <c r="M616">
        <v>10</v>
      </c>
      <c r="N616" t="s">
        <v>1143</v>
      </c>
      <c r="O616">
        <v>10</v>
      </c>
      <c r="P616" t="s">
        <v>1144</v>
      </c>
    </row>
    <row r="617" spans="2:18" ht="12.75">
      <c r="B617" t="s">
        <v>988</v>
      </c>
      <c r="C617" s="27">
        <v>300</v>
      </c>
      <c r="E617" s="27">
        <f>VLOOKUP((COUNTA(G617:V617)/2),DATA!$E$2:$G$9,2)</f>
        <v>250</v>
      </c>
      <c r="G617">
        <v>10</v>
      </c>
      <c r="H617" t="s">
        <v>1140</v>
      </c>
      <c r="I617">
        <v>10</v>
      </c>
      <c r="J617" t="s">
        <v>1141</v>
      </c>
      <c r="K617">
        <v>10</v>
      </c>
      <c r="L617" t="s">
        <v>1142</v>
      </c>
      <c r="M617">
        <v>10</v>
      </c>
      <c r="N617" t="s">
        <v>1143</v>
      </c>
      <c r="O617">
        <v>10</v>
      </c>
      <c r="P617" t="s">
        <v>1144</v>
      </c>
      <c r="Q617">
        <v>10</v>
      </c>
      <c r="R617" t="s">
        <v>1145</v>
      </c>
    </row>
    <row r="618" spans="2:20" ht="12.75">
      <c r="B618" t="s">
        <v>1065</v>
      </c>
      <c r="C618" s="27">
        <v>350</v>
      </c>
      <c r="E618" s="27">
        <f>VLOOKUP((COUNTA(G618:V618)/2),DATA!$E$2:$G$9,2)</f>
        <v>500</v>
      </c>
      <c r="G618">
        <v>10</v>
      </c>
      <c r="H618" t="s">
        <v>1140</v>
      </c>
      <c r="I618">
        <v>10</v>
      </c>
      <c r="J618" t="s">
        <v>1141</v>
      </c>
      <c r="K618">
        <v>10</v>
      </c>
      <c r="L618" t="s">
        <v>1142</v>
      </c>
      <c r="M618">
        <v>10</v>
      </c>
      <c r="N618" t="s">
        <v>1143</v>
      </c>
      <c r="O618">
        <v>10</v>
      </c>
      <c r="P618" t="s">
        <v>1144</v>
      </c>
      <c r="Q618">
        <v>10</v>
      </c>
      <c r="R618" t="s">
        <v>1145</v>
      </c>
      <c r="S618">
        <v>10</v>
      </c>
      <c r="T618" t="s">
        <v>1161</v>
      </c>
    </row>
    <row r="619" spans="2:12" ht="12.75">
      <c r="B619" t="s">
        <v>890</v>
      </c>
      <c r="C619" s="27">
        <v>21</v>
      </c>
      <c r="E619" s="27">
        <f>VLOOKUP((COUNTA(G619:V619)/2),DATA!$E$2:$G$9,2)</f>
        <v>25</v>
      </c>
      <c r="G619">
        <v>2</v>
      </c>
      <c r="H619" t="s">
        <v>605</v>
      </c>
      <c r="I619">
        <v>2</v>
      </c>
      <c r="J619" t="s">
        <v>1142</v>
      </c>
      <c r="K619">
        <v>1</v>
      </c>
      <c r="L619" t="s">
        <v>1071</v>
      </c>
    </row>
    <row r="620" spans="2:14" ht="12.75">
      <c r="B620" t="s">
        <v>891</v>
      </c>
      <c r="C620" s="27">
        <v>31</v>
      </c>
      <c r="E620" s="27">
        <f>VLOOKUP((COUNTA(G620:V620)/2),DATA!$E$2:$G$9,2)</f>
        <v>50</v>
      </c>
      <c r="G620">
        <v>2</v>
      </c>
      <c r="H620" t="s">
        <v>606</v>
      </c>
      <c r="I620">
        <v>2</v>
      </c>
      <c r="J620" t="s">
        <v>487</v>
      </c>
      <c r="K620">
        <v>2</v>
      </c>
      <c r="L620" t="s">
        <v>1145</v>
      </c>
      <c r="M620">
        <v>1</v>
      </c>
      <c r="N620" t="s">
        <v>1071</v>
      </c>
    </row>
    <row r="621" spans="2:16" ht="12.75">
      <c r="B621" t="s">
        <v>892</v>
      </c>
      <c r="C621" s="27">
        <v>36</v>
      </c>
      <c r="E621" s="27">
        <f>VLOOKUP((COUNTA(G621:V621)/2),DATA!$E$2:$G$9,2)</f>
        <v>100</v>
      </c>
      <c r="G621">
        <v>2</v>
      </c>
      <c r="H621" t="s">
        <v>1146</v>
      </c>
      <c r="I621">
        <v>2</v>
      </c>
      <c r="J621" t="s">
        <v>1161</v>
      </c>
      <c r="K621">
        <v>2</v>
      </c>
      <c r="L621" t="s">
        <v>493</v>
      </c>
      <c r="M621">
        <v>1</v>
      </c>
      <c r="N621" t="s">
        <v>1071</v>
      </c>
      <c r="O621">
        <v>1</v>
      </c>
      <c r="P621" t="s">
        <v>1072</v>
      </c>
    </row>
    <row r="622" ht="13.5" thickBot="1"/>
    <row r="623" spans="2:16" ht="13.5" thickBot="1">
      <c r="B623" s="126" t="s">
        <v>1122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8"/>
    </row>
    <row r="624" spans="2:8" ht="12.75">
      <c r="B624" t="s">
        <v>867</v>
      </c>
      <c r="C624" s="27">
        <v>4</v>
      </c>
      <c r="E624" s="27">
        <f>VLOOKUP((COUNTA(G624:V624)/2),DATA!$E$2:$G$9,2)</f>
        <v>1</v>
      </c>
      <c r="G624">
        <v>2</v>
      </c>
      <c r="H624" t="s">
        <v>865</v>
      </c>
    </row>
    <row r="625" spans="2:8" ht="12.75">
      <c r="B625" t="s">
        <v>868</v>
      </c>
      <c r="C625" s="27">
        <v>4</v>
      </c>
      <c r="E625" s="27">
        <f>VLOOKUP((COUNTA(G625:V625)/2),DATA!$E$2:$G$9,2)</f>
        <v>1</v>
      </c>
      <c r="G625">
        <v>2</v>
      </c>
      <c r="H625" t="s">
        <v>846</v>
      </c>
    </row>
    <row r="626" spans="2:8" ht="12.75">
      <c r="B626" t="s">
        <v>869</v>
      </c>
      <c r="C626" s="27">
        <v>2</v>
      </c>
      <c r="E626" s="27">
        <f>VLOOKUP((COUNTA(G626:V626)/2),DATA!$E$2:$G$9,2)</f>
        <v>1</v>
      </c>
      <c r="G626">
        <v>1</v>
      </c>
      <c r="H626" t="s">
        <v>752</v>
      </c>
    </row>
    <row r="627" spans="2:8" ht="12.75">
      <c r="B627" t="s">
        <v>870</v>
      </c>
      <c r="C627" s="27">
        <v>2</v>
      </c>
      <c r="E627" s="27">
        <f>VLOOKUP((COUNTA(G627:V627)/2),DATA!$E$2:$G$9,2)</f>
        <v>1</v>
      </c>
      <c r="G627">
        <v>1</v>
      </c>
      <c r="H627" t="s">
        <v>871</v>
      </c>
    </row>
    <row r="628" spans="2:8" ht="12.75">
      <c r="B628" t="s">
        <v>872</v>
      </c>
      <c r="C628" s="27">
        <v>4</v>
      </c>
      <c r="E628" s="27">
        <f>VLOOKUP((COUNTA(G628:V628)/2),DATA!$E$2:$G$9,2)</f>
        <v>1</v>
      </c>
      <c r="G628">
        <v>2</v>
      </c>
      <c r="H628" t="s">
        <v>6</v>
      </c>
    </row>
    <row r="629" spans="2:8" ht="12.75">
      <c r="B629" t="s">
        <v>873</v>
      </c>
      <c r="C629" s="27">
        <v>4</v>
      </c>
      <c r="E629" s="27">
        <f>VLOOKUP((COUNTA(G629:V629)/2),DATA!$E$2:$G$9,2)</f>
        <v>1</v>
      </c>
      <c r="G629">
        <v>2</v>
      </c>
      <c r="H629" t="s">
        <v>866</v>
      </c>
    </row>
    <row r="630" spans="2:8" ht="12.75">
      <c r="B630" t="s">
        <v>874</v>
      </c>
      <c r="C630" s="27">
        <v>2</v>
      </c>
      <c r="E630" s="27">
        <f>VLOOKUP((COUNTA(G630:V630)/2),DATA!$E$2:$G$9,2)</f>
        <v>1</v>
      </c>
      <c r="G630">
        <v>1</v>
      </c>
      <c r="H630" t="s">
        <v>875</v>
      </c>
    </row>
    <row r="631" spans="2:8" ht="12.75">
      <c r="B631" t="s">
        <v>876</v>
      </c>
      <c r="C631" s="27">
        <v>4</v>
      </c>
      <c r="E631" s="27">
        <f>VLOOKUP((COUNTA(G631:V631)/2),DATA!$E$2:$G$9,2)</f>
        <v>1</v>
      </c>
      <c r="G631">
        <v>2</v>
      </c>
      <c r="H631" t="s">
        <v>877</v>
      </c>
    </row>
    <row r="632" spans="2:8" ht="12.75">
      <c r="B632" t="s">
        <v>878</v>
      </c>
      <c r="C632" s="27">
        <v>2</v>
      </c>
      <c r="E632" s="27">
        <f>VLOOKUP((COUNTA(G632:V632)/2),DATA!$E$2:$G$9,2)</f>
        <v>1</v>
      </c>
      <c r="G632">
        <v>1</v>
      </c>
      <c r="H632" t="s">
        <v>879</v>
      </c>
    </row>
    <row r="633" spans="2:8" ht="12.75">
      <c r="B633" t="s">
        <v>880</v>
      </c>
      <c r="C633" s="27">
        <v>4</v>
      </c>
      <c r="E633" s="27">
        <f>VLOOKUP((COUNTA(G633:V633)/2),DATA!$E$2:$G$9,2)</f>
        <v>1</v>
      </c>
      <c r="G633">
        <v>2</v>
      </c>
      <c r="H633" t="s">
        <v>1</v>
      </c>
    </row>
    <row r="634" spans="2:8" ht="12.75">
      <c r="B634" t="s">
        <v>881</v>
      </c>
      <c r="C634" s="27">
        <v>4</v>
      </c>
      <c r="E634" s="27">
        <f>VLOOKUP((COUNTA(G634:V634)/2),DATA!$E$2:$G$9,2)</f>
        <v>1</v>
      </c>
      <c r="G634">
        <v>2</v>
      </c>
      <c r="H634" t="s">
        <v>403</v>
      </c>
    </row>
    <row r="635" spans="2:8" ht="12.75">
      <c r="B635" t="s">
        <v>882</v>
      </c>
      <c r="C635" s="27">
        <v>2</v>
      </c>
      <c r="E635" s="27">
        <f>VLOOKUP((COUNTA(G635:V635)/2),DATA!$E$2:$G$9,2)</f>
        <v>1</v>
      </c>
      <c r="G635">
        <v>1</v>
      </c>
      <c r="H635" t="s">
        <v>883</v>
      </c>
    </row>
    <row r="636" spans="2:8" ht="12.75">
      <c r="B636" t="s">
        <v>884</v>
      </c>
      <c r="C636" s="27">
        <v>2</v>
      </c>
      <c r="E636" s="27">
        <f>VLOOKUP((COUNTA(G636:V636)/2),DATA!$E$2:$G$9,2)</f>
        <v>1</v>
      </c>
      <c r="G636">
        <v>1</v>
      </c>
      <c r="H636" t="s">
        <v>551</v>
      </c>
    </row>
    <row r="637" spans="2:10" ht="12.75">
      <c r="B637" t="s">
        <v>885</v>
      </c>
      <c r="C637" s="27">
        <v>8</v>
      </c>
      <c r="E637" s="27">
        <f>VLOOKUP((COUNTA(G637:V637)/2),DATA!$E$2:$G$9,2)</f>
        <v>10</v>
      </c>
      <c r="G637">
        <v>2</v>
      </c>
      <c r="H637" t="s">
        <v>6</v>
      </c>
      <c r="I637">
        <v>2</v>
      </c>
      <c r="J637" t="s">
        <v>403</v>
      </c>
    </row>
    <row r="638" spans="2:12" ht="12.75">
      <c r="B638" t="s">
        <v>886</v>
      </c>
      <c r="C638" s="27">
        <v>12</v>
      </c>
      <c r="E638" s="27">
        <f>VLOOKUP((COUNTA(G638:V638)/2),DATA!$E$2:$G$9,2)</f>
        <v>25</v>
      </c>
      <c r="G638">
        <v>2</v>
      </c>
      <c r="H638" t="s">
        <v>6</v>
      </c>
      <c r="I638">
        <v>2</v>
      </c>
      <c r="J638" t="s">
        <v>403</v>
      </c>
      <c r="K638">
        <v>2</v>
      </c>
      <c r="L638" t="s">
        <v>846</v>
      </c>
    </row>
    <row r="639" spans="2:14" ht="12.75">
      <c r="B639" t="s">
        <v>887</v>
      </c>
      <c r="C639" s="27">
        <v>16</v>
      </c>
      <c r="E639" s="27">
        <f>VLOOKUP((COUNTA(G639:V639)/2),DATA!$E$2:$G$9,2)</f>
        <v>50</v>
      </c>
      <c r="G639">
        <v>2</v>
      </c>
      <c r="H639" t="s">
        <v>6</v>
      </c>
      <c r="I639">
        <v>2</v>
      </c>
      <c r="J639" t="s">
        <v>865</v>
      </c>
      <c r="K639">
        <v>2</v>
      </c>
      <c r="L639" t="s">
        <v>846</v>
      </c>
      <c r="M639">
        <v>2</v>
      </c>
      <c r="N639" t="s">
        <v>403</v>
      </c>
    </row>
    <row r="640" spans="2:16" ht="12.75">
      <c r="B640" t="s">
        <v>888</v>
      </c>
      <c r="C640" s="27">
        <v>20</v>
      </c>
      <c r="E640" s="27">
        <f>VLOOKUP((COUNTA(G640:V640)/2),DATA!$E$2:$G$9,2)</f>
        <v>100</v>
      </c>
      <c r="G640">
        <v>2</v>
      </c>
      <c r="H640" t="s">
        <v>6</v>
      </c>
      <c r="I640">
        <v>2</v>
      </c>
      <c r="J640" t="s">
        <v>403</v>
      </c>
      <c r="K640">
        <v>2</v>
      </c>
      <c r="L640" t="s">
        <v>846</v>
      </c>
      <c r="M640">
        <v>2</v>
      </c>
      <c r="N640" t="s">
        <v>865</v>
      </c>
      <c r="O640">
        <v>2</v>
      </c>
      <c r="P640" t="s">
        <v>866</v>
      </c>
    </row>
    <row r="641" ht="13.5" thickBot="1"/>
    <row r="642" spans="2:16" ht="13.5" thickBot="1">
      <c r="B642" s="126" t="s">
        <v>1175</v>
      </c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8"/>
    </row>
    <row r="643" ht="13.5" thickBot="1"/>
    <row r="644" spans="2:16" ht="13.5" thickBot="1">
      <c r="B644" s="126" t="s">
        <v>1165</v>
      </c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8"/>
    </row>
    <row r="645" ht="13.5" thickBot="1"/>
    <row r="646" spans="2:16" ht="13.5" thickBot="1">
      <c r="B646" s="126" t="s">
        <v>1173</v>
      </c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8"/>
    </row>
    <row r="647" ht="13.5" thickBot="1"/>
    <row r="648" spans="2:16" ht="13.5" thickBot="1">
      <c r="B648" s="126" t="s">
        <v>1171</v>
      </c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8"/>
    </row>
    <row r="649" ht="13.5" thickBot="1"/>
    <row r="650" spans="2:16" ht="13.5" thickBot="1">
      <c r="B650" s="126" t="s">
        <v>1172</v>
      </c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8"/>
    </row>
    <row r="651" ht="13.5" thickBot="1"/>
    <row r="652" spans="2:16" ht="13.5" thickBot="1">
      <c r="B652" s="126" t="s">
        <v>1162</v>
      </c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8"/>
    </row>
  </sheetData>
  <mergeCells count="23">
    <mergeCell ref="B646:P646"/>
    <mergeCell ref="B648:P648"/>
    <mergeCell ref="B650:P650"/>
    <mergeCell ref="B652:P652"/>
    <mergeCell ref="B602:P602"/>
    <mergeCell ref="B623:P623"/>
    <mergeCell ref="B642:P642"/>
    <mergeCell ref="B644:P644"/>
    <mergeCell ref="B450:P450"/>
    <mergeCell ref="B604:P604"/>
    <mergeCell ref="B187:P187"/>
    <mergeCell ref="B274:P274"/>
    <mergeCell ref="B322:P322"/>
    <mergeCell ref="B448:P448"/>
    <mergeCell ref="B524:P524"/>
    <mergeCell ref="B276:P276"/>
    <mergeCell ref="B304:P304"/>
    <mergeCell ref="B526:P526"/>
    <mergeCell ref="B44:P44"/>
    <mergeCell ref="B324:P324"/>
    <mergeCell ref="B2:P2"/>
    <mergeCell ref="B4:P6"/>
    <mergeCell ref="B12:P1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AW210"/>
  <sheetViews>
    <sheetView workbookViewId="0" topLeftCell="A1">
      <selection activeCell="H8" sqref="H8"/>
    </sheetView>
  </sheetViews>
  <sheetFormatPr defaultColWidth="9.140625" defaultRowHeight="12.75"/>
  <cols>
    <col min="1" max="1" width="2.57421875" style="0" customWidth="1"/>
  </cols>
  <sheetData>
    <row r="1" ht="13.5" thickBot="1"/>
    <row r="2" spans="2:21" ht="24" customHeight="1" thickBot="1">
      <c r="B2" s="95" t="s">
        <v>915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2:13" ht="13.5" thickBot="1">
      <c r="B3" s="28"/>
      <c r="C3" s="22"/>
      <c r="D3" s="22"/>
      <c r="E3" s="1"/>
      <c r="F3" s="1"/>
      <c r="G3" s="22"/>
      <c r="H3" s="22"/>
      <c r="I3" s="1"/>
      <c r="J3" s="1"/>
      <c r="K3" s="22"/>
      <c r="L3" s="22"/>
      <c r="M3" s="1"/>
    </row>
    <row r="4" spans="2:21" ht="12.75" customHeight="1">
      <c r="B4" s="120" t="s">
        <v>122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</row>
    <row r="5" spans="2:21" ht="13.5" thickBo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7" spans="2:49" ht="12.75">
      <c r="B7" t="s">
        <v>1156</v>
      </c>
      <c r="C7" s="3" t="s">
        <v>1187</v>
      </c>
      <c r="D7" s="3" t="s">
        <v>1119</v>
      </c>
      <c r="E7" s="3"/>
      <c r="F7" s="3" t="s">
        <v>1157</v>
      </c>
      <c r="G7" s="3" t="s">
        <v>1158</v>
      </c>
      <c r="H7" s="11" t="s">
        <v>638</v>
      </c>
      <c r="I7" s="3" t="s">
        <v>1159</v>
      </c>
      <c r="J7" s="11" t="s">
        <v>1160</v>
      </c>
      <c r="K7" s="11" t="s">
        <v>1128</v>
      </c>
      <c r="L7" s="3"/>
      <c r="M7" s="3" t="s">
        <v>1176</v>
      </c>
      <c r="N7" t="s">
        <v>1130</v>
      </c>
      <c r="O7" t="s">
        <v>1132</v>
      </c>
      <c r="P7" t="s">
        <v>1131</v>
      </c>
      <c r="Q7" t="s">
        <v>1137</v>
      </c>
      <c r="R7" s="3" t="s">
        <v>1136</v>
      </c>
      <c r="S7" s="3" t="s">
        <v>1134</v>
      </c>
      <c r="T7" s="3" t="s">
        <v>1177</v>
      </c>
      <c r="U7" s="3" t="s">
        <v>1178</v>
      </c>
      <c r="V7" s="3" t="s">
        <v>1179</v>
      </c>
      <c r="W7" s="3" t="s">
        <v>1135</v>
      </c>
      <c r="X7" s="3" t="s">
        <v>1138</v>
      </c>
      <c r="Y7" s="3" t="s">
        <v>1139</v>
      </c>
      <c r="Z7" s="3"/>
      <c r="AA7" s="11" t="s">
        <v>1174</v>
      </c>
      <c r="AB7" s="3"/>
      <c r="AC7" s="3" t="s">
        <v>1140</v>
      </c>
      <c r="AD7" s="3" t="s">
        <v>1141</v>
      </c>
      <c r="AE7" s="3" t="s">
        <v>1142</v>
      </c>
      <c r="AF7" s="3" t="s">
        <v>1143</v>
      </c>
      <c r="AG7" s="3" t="s">
        <v>1144</v>
      </c>
      <c r="AH7" s="3" t="s">
        <v>1145</v>
      </c>
      <c r="AI7" s="3" t="s">
        <v>1161</v>
      </c>
      <c r="AJ7" s="3" t="s">
        <v>1146</v>
      </c>
      <c r="AK7" s="3" t="s">
        <v>1147</v>
      </c>
      <c r="AL7" s="3"/>
      <c r="AM7" s="3" t="s">
        <v>1180</v>
      </c>
      <c r="AN7" s="3" t="s">
        <v>1181</v>
      </c>
      <c r="AO7" s="3" t="s">
        <v>1182</v>
      </c>
      <c r="AP7" s="3" t="s">
        <v>1183</v>
      </c>
      <c r="AQ7" s="3" t="s">
        <v>1184</v>
      </c>
      <c r="AR7" s="3" t="s">
        <v>1186</v>
      </c>
      <c r="AS7" s="3" t="s">
        <v>1185</v>
      </c>
      <c r="AT7" s="3" t="s">
        <v>1149</v>
      </c>
      <c r="AU7" s="3"/>
      <c r="AV7" s="11" t="s">
        <v>1175</v>
      </c>
      <c r="AW7" s="3"/>
    </row>
    <row r="8" spans="2:49" ht="12.75">
      <c r="B8" s="3"/>
      <c r="C8" s="3"/>
      <c r="D8" s="3"/>
      <c r="E8" s="3"/>
      <c r="F8" s="3">
        <v>10</v>
      </c>
      <c r="G8" s="3">
        <v>15</v>
      </c>
      <c r="H8" s="3">
        <v>20</v>
      </c>
      <c r="I8" s="3">
        <v>25</v>
      </c>
      <c r="J8" s="3">
        <v>30</v>
      </c>
      <c r="K8" s="3">
        <v>35</v>
      </c>
      <c r="L8" s="3"/>
      <c r="M8" s="11">
        <v>10</v>
      </c>
      <c r="N8" s="11">
        <v>15</v>
      </c>
      <c r="O8" s="11">
        <v>20</v>
      </c>
      <c r="P8" s="11">
        <v>25</v>
      </c>
      <c r="Q8" s="11">
        <v>10</v>
      </c>
      <c r="R8" s="11">
        <v>10</v>
      </c>
      <c r="S8" s="11">
        <v>30</v>
      </c>
      <c r="T8" s="11">
        <v>35</v>
      </c>
      <c r="U8" s="11">
        <v>40</v>
      </c>
      <c r="V8" s="11">
        <v>45</v>
      </c>
      <c r="W8" s="11">
        <v>50</v>
      </c>
      <c r="X8" s="11">
        <v>999</v>
      </c>
      <c r="Y8" s="11">
        <v>999</v>
      </c>
      <c r="Z8" s="3"/>
      <c r="AA8" s="11">
        <v>999</v>
      </c>
      <c r="AB8" s="3"/>
      <c r="AC8" s="11">
        <v>10</v>
      </c>
      <c r="AD8" s="11">
        <v>15</v>
      </c>
      <c r="AE8" s="11">
        <v>20</v>
      </c>
      <c r="AF8" s="11">
        <v>25</v>
      </c>
      <c r="AG8" s="11">
        <v>30</v>
      </c>
      <c r="AH8" s="11">
        <v>35</v>
      </c>
      <c r="AI8" s="11">
        <v>40</v>
      </c>
      <c r="AJ8" s="11">
        <v>45</v>
      </c>
      <c r="AK8" s="11">
        <v>50</v>
      </c>
      <c r="AL8" s="3"/>
      <c r="AM8" s="11">
        <v>10</v>
      </c>
      <c r="AN8" s="11">
        <v>15</v>
      </c>
      <c r="AO8" s="11">
        <v>20</v>
      </c>
      <c r="AP8" s="11">
        <v>25</v>
      </c>
      <c r="AQ8" s="11">
        <v>30</v>
      </c>
      <c r="AR8" s="11">
        <v>35</v>
      </c>
      <c r="AS8" s="11">
        <v>40</v>
      </c>
      <c r="AT8" s="11">
        <v>45</v>
      </c>
      <c r="AU8" s="3"/>
      <c r="AV8" s="11">
        <v>999</v>
      </c>
      <c r="AW8" s="3"/>
    </row>
    <row r="9" spans="2:49" ht="12.75">
      <c r="B9" s="3"/>
      <c r="C9" s="3"/>
      <c r="D9" s="3"/>
      <c r="E9" s="3"/>
      <c r="F9" s="3" t="e">
        <f>VLOOKUP(F7,Estimation!$B$12:$C$19,2,0)</f>
        <v>#N/A</v>
      </c>
      <c r="G9" s="3" t="e">
        <f>VLOOKUP(G7,Estimation!$B$12:$C$19,2,0)</f>
        <v>#N/A</v>
      </c>
      <c r="H9" s="3" t="e">
        <f>VLOOKUP(H7,Estimation!$B$12:$C$19,2,0)</f>
        <v>#N/A</v>
      </c>
      <c r="I9" s="3" t="e">
        <f>VLOOKUP(I7,Estimation!$B$12:$C$19,2,0)</f>
        <v>#N/A</v>
      </c>
      <c r="J9" s="3" t="e">
        <f>VLOOKUP(J7,Estimation!$B$12:$C$19,2,0)</f>
        <v>#N/A</v>
      </c>
      <c r="K9" s="3" t="e">
        <f>VLOOKUP(K7,Estimation!$B$12:$C$19,2,0)</f>
        <v>#N/A</v>
      </c>
      <c r="L9" s="3"/>
      <c r="M9" s="3" t="e">
        <f>VLOOKUP(M7,Estimation!$B$12:$C$19,2,0)</f>
        <v>#N/A</v>
      </c>
      <c r="N9" s="3" t="e">
        <f>VLOOKUP(N7,Estimation!$B$12:$C$19,2,0)</f>
        <v>#N/A</v>
      </c>
      <c r="O9" s="3" t="e">
        <f>VLOOKUP(O7,Estimation!$B$12:$C$19,2,0)</f>
        <v>#N/A</v>
      </c>
      <c r="P9" s="3" t="e">
        <f>VLOOKUP(P7,Estimation!$B$12:$C$19,2,0)</f>
        <v>#N/A</v>
      </c>
      <c r="Q9" s="3" t="e">
        <f>VLOOKUP(Q7,Estimation!$B$12:$C$19,2,0)</f>
        <v>#N/A</v>
      </c>
      <c r="R9" s="3" t="e">
        <f>VLOOKUP(R7,Estimation!$B$12:$C$19,2,0)</f>
        <v>#N/A</v>
      </c>
      <c r="S9" s="3" t="e">
        <f>VLOOKUP(S7,Estimation!$B$12:$C$19,2,0)</f>
        <v>#N/A</v>
      </c>
      <c r="T9" s="3" t="e">
        <f>VLOOKUP(T7,Estimation!$B$12:$C$19,2,0)</f>
        <v>#N/A</v>
      </c>
      <c r="U9" s="3" t="e">
        <f>VLOOKUP(U7,Estimation!$B$12:$C$19,2,0)</f>
        <v>#N/A</v>
      </c>
      <c r="V9" s="3" t="e">
        <f>VLOOKUP(V7,Estimation!$B$12:$C$19,2,0)</f>
        <v>#N/A</v>
      </c>
      <c r="W9" s="3" t="e">
        <f>VLOOKUP(W7,Estimation!$B$12:$C$19,2,0)</f>
        <v>#N/A</v>
      </c>
      <c r="X9" s="3" t="e">
        <f>VLOOKUP(X7,Estimation!$B$12:$C$19,2,0)</f>
        <v>#N/A</v>
      </c>
      <c r="Y9" s="3" t="e">
        <f>VLOOKUP(Y7,Estimation!$B$12:$C$19,2,0)</f>
        <v>#N/A</v>
      </c>
      <c r="Z9" s="3"/>
      <c r="AA9" s="3" t="e">
        <f>VLOOKUP(AA7,Estimation!$B$12:$C$19,2,0)</f>
        <v>#N/A</v>
      </c>
      <c r="AB9" s="3"/>
      <c r="AC9" s="3" t="e">
        <f>VLOOKUP(AC7,Estimation!$B$12:$C$19,2,0)</f>
        <v>#N/A</v>
      </c>
      <c r="AD9" s="3" t="e">
        <f>VLOOKUP(AD7,Estimation!$B$12:$C$19,2,0)</f>
        <v>#N/A</v>
      </c>
      <c r="AE9" s="3" t="e">
        <f>VLOOKUP(AE7,Estimation!$B$12:$C$19,2,0)</f>
        <v>#N/A</v>
      </c>
      <c r="AF9" s="3" t="e">
        <f>VLOOKUP(AF7,Estimation!$B$12:$C$19,2,0)</f>
        <v>#N/A</v>
      </c>
      <c r="AG9" s="3" t="e">
        <f>VLOOKUP(AG7,Estimation!$B$12:$C$19,2,0)</f>
        <v>#N/A</v>
      </c>
      <c r="AH9" s="3" t="e">
        <f>VLOOKUP(AH7,Estimation!$B$12:$C$19,2,0)</f>
        <v>#N/A</v>
      </c>
      <c r="AI9" s="3" t="e">
        <f>VLOOKUP(AI7,Estimation!$B$12:$C$19,2,0)</f>
        <v>#N/A</v>
      </c>
      <c r="AJ9" s="3" t="e">
        <f>VLOOKUP(AJ7,Estimation!$B$12:$C$19,2,0)</f>
        <v>#N/A</v>
      </c>
      <c r="AK9" s="3" t="e">
        <f>VLOOKUP(AK7,Estimation!$B$12:$C$19,2,0)</f>
        <v>#N/A</v>
      </c>
      <c r="AL9" s="3"/>
      <c r="AM9" s="3" t="e">
        <f>VLOOKUP(AM7,Estimation!$B$12:$C$19,2,0)</f>
        <v>#N/A</v>
      </c>
      <c r="AN9" s="3" t="e">
        <f>VLOOKUP(AN7,Estimation!$B$12:$C$19,2,0)</f>
        <v>#N/A</v>
      </c>
      <c r="AO9" s="3" t="e">
        <f>VLOOKUP(AO7,Estimation!$B$12:$C$19,2,0)</f>
        <v>#N/A</v>
      </c>
      <c r="AP9" s="3" t="e">
        <f>VLOOKUP(AP7,Estimation!$B$12:$C$19,2,0)</f>
        <v>#N/A</v>
      </c>
      <c r="AQ9" s="3" t="e">
        <f>VLOOKUP(AQ7,Estimation!$B$12:$C$19,2,0)</f>
        <v>#N/A</v>
      </c>
      <c r="AR9" s="3" t="e">
        <f>VLOOKUP(AR7,Estimation!$B$12:$C$19,2,0)</f>
        <v>#N/A</v>
      </c>
      <c r="AS9" s="3" t="e">
        <f>VLOOKUP(AS7,Estimation!$B$12:$C$19,2,0)</f>
        <v>#N/A</v>
      </c>
      <c r="AT9" s="3" t="e">
        <f>VLOOKUP(AT7,Estimation!$B$12:$C$19,2,0)</f>
        <v>#N/A</v>
      </c>
      <c r="AU9" s="3"/>
      <c r="AV9" s="3" t="e">
        <f>VLOOKUP(AV7,Estimation!$B$12:$C$19,2,0)</f>
        <v>#N/A</v>
      </c>
      <c r="AW9" s="3"/>
    </row>
    <row r="10" spans="2:49" ht="12.75">
      <c r="B10" s="3"/>
      <c r="C10" s="3"/>
      <c r="D10" s="3"/>
      <c r="E10" s="3"/>
      <c r="F10" s="3">
        <f aca="true" t="shared" si="0" ref="F10:K10">IF(ISNA(F9),0,F9)</f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/>
      <c r="M10" s="3">
        <f aca="true" t="shared" si="1" ref="M10:Y10">IF(ISNA(M9),0,M9)</f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 t="shared" si="1"/>
        <v>0</v>
      </c>
      <c r="X10" s="3">
        <f t="shared" si="1"/>
        <v>0</v>
      </c>
      <c r="Y10" s="3">
        <f t="shared" si="1"/>
        <v>0</v>
      </c>
      <c r="Z10" s="3"/>
      <c r="AA10" s="3"/>
      <c r="AB10" s="3"/>
      <c r="AC10" s="3">
        <f aca="true" t="shared" si="2" ref="AC10:AK10">IF(ISNA(AC9),0,AC9)</f>
        <v>0</v>
      </c>
      <c r="AD10" s="3">
        <f t="shared" si="2"/>
        <v>0</v>
      </c>
      <c r="AE10" s="3">
        <f t="shared" si="2"/>
        <v>0</v>
      </c>
      <c r="AF10" s="3">
        <f t="shared" si="2"/>
        <v>0</v>
      </c>
      <c r="AG10" s="3">
        <f t="shared" si="2"/>
        <v>0</v>
      </c>
      <c r="AH10" s="3">
        <f t="shared" si="2"/>
        <v>0</v>
      </c>
      <c r="AI10" s="3">
        <f t="shared" si="2"/>
        <v>0</v>
      </c>
      <c r="AJ10" s="3">
        <f t="shared" si="2"/>
        <v>0</v>
      </c>
      <c r="AK10" s="3">
        <f t="shared" si="2"/>
        <v>0</v>
      </c>
      <c r="AL10" s="3"/>
      <c r="AM10" s="3">
        <f aca="true" t="shared" si="3" ref="AM10:AT10">IF(ISNA(AM9),0,AM9)</f>
        <v>0</v>
      </c>
      <c r="AN10" s="3">
        <f t="shared" si="3"/>
        <v>0</v>
      </c>
      <c r="AO10" s="3">
        <f t="shared" si="3"/>
        <v>0</v>
      </c>
      <c r="AP10" s="3">
        <f t="shared" si="3"/>
        <v>0</v>
      </c>
      <c r="AQ10" s="3">
        <f t="shared" si="3"/>
        <v>0</v>
      </c>
      <c r="AR10" s="3">
        <f t="shared" si="3"/>
        <v>0</v>
      </c>
      <c r="AS10" s="3">
        <f t="shared" si="3"/>
        <v>0</v>
      </c>
      <c r="AT10" s="3">
        <f t="shared" si="3"/>
        <v>0</v>
      </c>
      <c r="AU10" s="3"/>
      <c r="AV10" s="3">
        <f>IF(ISNA(AV9),0,AV9)</f>
        <v>0</v>
      </c>
      <c r="AW10" s="3"/>
    </row>
    <row r="11" spans="2:49" ht="12.75">
      <c r="B11" s="3">
        <v>1</v>
      </c>
      <c r="C11" s="3"/>
      <c r="D11" s="3"/>
      <c r="E11" s="11"/>
      <c r="F11" s="11">
        <v>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>
        <v>2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2</v>
      </c>
      <c r="T11" s="11">
        <v>2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3"/>
      <c r="AA11" s="3"/>
      <c r="AB11" s="3"/>
      <c r="AC11" s="3">
        <v>12</v>
      </c>
      <c r="AD11" s="3">
        <v>12</v>
      </c>
      <c r="AE11" s="3">
        <v>12</v>
      </c>
      <c r="AF11" s="3">
        <v>12</v>
      </c>
      <c r="AG11" s="3">
        <v>14</v>
      </c>
      <c r="AH11" s="3">
        <v>14</v>
      </c>
      <c r="AI11" s="3">
        <v>14</v>
      </c>
      <c r="AJ11" s="3">
        <v>14</v>
      </c>
      <c r="AK11" s="3">
        <v>14</v>
      </c>
      <c r="AL11" s="3"/>
      <c r="AM11" s="3">
        <v>16</v>
      </c>
      <c r="AN11" s="3">
        <v>16</v>
      </c>
      <c r="AO11" s="3">
        <v>16</v>
      </c>
      <c r="AP11" s="3">
        <v>16</v>
      </c>
      <c r="AQ11" s="3">
        <v>16</v>
      </c>
      <c r="AR11" s="3">
        <v>16</v>
      </c>
      <c r="AS11" s="3">
        <v>16</v>
      </c>
      <c r="AT11" s="3">
        <v>16</v>
      </c>
      <c r="AU11" s="3"/>
      <c r="AV11" s="3">
        <v>18</v>
      </c>
      <c r="AW11" s="3"/>
    </row>
    <row r="12" spans="2:49" ht="12.75">
      <c r="B12" s="3">
        <v>2</v>
      </c>
      <c r="C12" s="3"/>
      <c r="D12" s="3"/>
      <c r="E12" s="11"/>
      <c r="F12" s="3">
        <v>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3"/>
      <c r="M12" s="3">
        <v>2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3">
        <v>2</v>
      </c>
      <c r="T12" s="3">
        <v>2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3"/>
      <c r="AA12" s="3"/>
      <c r="AB12" s="3"/>
      <c r="AC12" s="3">
        <v>8</v>
      </c>
      <c r="AD12" s="3">
        <v>8</v>
      </c>
      <c r="AE12" s="3">
        <v>8</v>
      </c>
      <c r="AF12" s="3">
        <v>8</v>
      </c>
      <c r="AG12" s="3">
        <v>10</v>
      </c>
      <c r="AH12" s="3">
        <v>10</v>
      </c>
      <c r="AI12" s="3">
        <v>10</v>
      </c>
      <c r="AJ12" s="3">
        <v>10</v>
      </c>
      <c r="AK12" s="3">
        <v>10</v>
      </c>
      <c r="AL12" s="3"/>
      <c r="AM12" s="3">
        <v>12</v>
      </c>
      <c r="AN12" s="3">
        <v>12</v>
      </c>
      <c r="AO12" s="3">
        <v>12</v>
      </c>
      <c r="AP12" s="3">
        <v>12</v>
      </c>
      <c r="AQ12" s="3">
        <v>14</v>
      </c>
      <c r="AR12" s="3">
        <v>14</v>
      </c>
      <c r="AS12" s="3">
        <v>14</v>
      </c>
      <c r="AT12" s="3">
        <v>14</v>
      </c>
      <c r="AU12" s="3"/>
      <c r="AV12" s="3">
        <v>16</v>
      </c>
      <c r="AW12" s="3"/>
    </row>
    <row r="13" spans="2:49" ht="12.75">
      <c r="B13" s="3">
        <v>3</v>
      </c>
      <c r="C13" s="3"/>
      <c r="D13" s="3"/>
      <c r="E13" s="11"/>
      <c r="F13" s="3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3"/>
      <c r="M13" s="3">
        <v>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3">
        <v>2</v>
      </c>
      <c r="T13" s="3">
        <v>2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/>
      <c r="AA13" s="11"/>
      <c r="AB13" s="11"/>
      <c r="AC13" s="11">
        <v>4</v>
      </c>
      <c r="AD13" s="11">
        <v>4</v>
      </c>
      <c r="AE13" s="11">
        <v>4</v>
      </c>
      <c r="AF13" s="11">
        <v>4</v>
      </c>
      <c r="AG13" s="3">
        <v>6</v>
      </c>
      <c r="AH13" s="3">
        <v>6</v>
      </c>
      <c r="AI13" s="3">
        <v>6</v>
      </c>
      <c r="AJ13" s="3">
        <v>6</v>
      </c>
      <c r="AK13" s="3">
        <v>6</v>
      </c>
      <c r="AL13" s="3"/>
      <c r="AM13" s="3">
        <v>8</v>
      </c>
      <c r="AN13" s="3">
        <v>8</v>
      </c>
      <c r="AO13" s="3">
        <v>8</v>
      </c>
      <c r="AP13" s="3">
        <v>8</v>
      </c>
      <c r="AQ13" s="3">
        <v>10</v>
      </c>
      <c r="AR13" s="3">
        <v>10</v>
      </c>
      <c r="AS13" s="3">
        <v>10</v>
      </c>
      <c r="AT13" s="3">
        <v>10</v>
      </c>
      <c r="AU13" s="3"/>
      <c r="AV13" s="3">
        <v>12</v>
      </c>
      <c r="AW13" s="3"/>
    </row>
    <row r="14" spans="2:49" ht="12.75">
      <c r="B14" s="3">
        <v>4</v>
      </c>
      <c r="C14" s="3"/>
      <c r="D14" s="3"/>
      <c r="E14" s="3"/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/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3">
        <v>2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/>
      <c r="AA14" s="3"/>
      <c r="AB14" s="3"/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/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11">
        <v>5</v>
      </c>
      <c r="AS14" s="11">
        <v>5</v>
      </c>
      <c r="AT14" s="11">
        <v>5</v>
      </c>
      <c r="AU14" s="11"/>
      <c r="AV14" s="11">
        <v>5</v>
      </c>
      <c r="AW14" s="11"/>
    </row>
    <row r="15" spans="2:49" ht="12.75">
      <c r="B15" s="3">
        <v>5</v>
      </c>
      <c r="C15" s="3"/>
      <c r="D15" s="3"/>
      <c r="E15" s="11"/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3"/>
      <c r="M15" s="11">
        <v>2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</v>
      </c>
      <c r="T15" s="11">
        <v>2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3"/>
      <c r="AA15" s="3"/>
      <c r="AB15" s="3"/>
      <c r="AC15" s="3">
        <v>8</v>
      </c>
      <c r="AD15" s="3">
        <v>8</v>
      </c>
      <c r="AE15" s="3">
        <v>8</v>
      </c>
      <c r="AF15" s="3">
        <v>8</v>
      </c>
      <c r="AG15" s="3">
        <v>10</v>
      </c>
      <c r="AH15" s="3">
        <v>10</v>
      </c>
      <c r="AI15" s="3">
        <v>10</v>
      </c>
      <c r="AJ15" s="3">
        <v>10</v>
      </c>
      <c r="AK15" s="3">
        <v>10</v>
      </c>
      <c r="AL15" s="3"/>
      <c r="AM15" s="3">
        <v>12</v>
      </c>
      <c r="AN15" s="3">
        <v>12</v>
      </c>
      <c r="AO15" s="3">
        <v>12</v>
      </c>
      <c r="AP15" s="3">
        <v>12</v>
      </c>
      <c r="AQ15" s="3">
        <v>14</v>
      </c>
      <c r="AR15" s="3">
        <v>14</v>
      </c>
      <c r="AS15" s="3">
        <v>14</v>
      </c>
      <c r="AT15" s="3">
        <v>14</v>
      </c>
      <c r="AU15" s="3"/>
      <c r="AV15" s="3">
        <v>16</v>
      </c>
      <c r="AW15" s="3"/>
    </row>
    <row r="16" spans="2:49" ht="12.75">
      <c r="B16" s="3">
        <v>6</v>
      </c>
      <c r="C16" s="3"/>
      <c r="D16" s="3"/>
      <c r="E16" s="11"/>
      <c r="F16" s="3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3"/>
      <c r="M16" s="3">
        <v>2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3">
        <v>2</v>
      </c>
      <c r="T16" s="3">
        <v>2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/>
      <c r="AA16" s="11"/>
      <c r="AB16" s="11"/>
      <c r="AC16" s="11">
        <v>4</v>
      </c>
      <c r="AD16" s="11">
        <v>4</v>
      </c>
      <c r="AE16" s="11">
        <v>4</v>
      </c>
      <c r="AF16" s="11">
        <v>4</v>
      </c>
      <c r="AG16" s="3">
        <v>6</v>
      </c>
      <c r="AH16" s="3">
        <v>6</v>
      </c>
      <c r="AI16" s="3">
        <v>6</v>
      </c>
      <c r="AJ16" s="3">
        <v>6</v>
      </c>
      <c r="AK16" s="3">
        <v>6</v>
      </c>
      <c r="AL16" s="3"/>
      <c r="AM16" s="3">
        <v>8</v>
      </c>
      <c r="AN16" s="3">
        <v>8</v>
      </c>
      <c r="AO16" s="3">
        <v>8</v>
      </c>
      <c r="AP16" s="3">
        <v>8</v>
      </c>
      <c r="AQ16" s="3">
        <v>10</v>
      </c>
      <c r="AR16" s="3">
        <v>10</v>
      </c>
      <c r="AS16" s="3">
        <v>10</v>
      </c>
      <c r="AT16" s="3">
        <v>10</v>
      </c>
      <c r="AU16" s="3"/>
      <c r="AV16" s="3">
        <v>12</v>
      </c>
      <c r="AW16" s="3"/>
    </row>
    <row r="17" spans="2:49" ht="12.75">
      <c r="B17" s="3">
        <v>7</v>
      </c>
      <c r="C17" s="3"/>
      <c r="D17" s="3"/>
      <c r="E17" s="3"/>
      <c r="F17" s="3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3"/>
      <c r="M17" s="3">
        <v>2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3">
        <v>2</v>
      </c>
      <c r="T17" s="3">
        <v>2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11"/>
      <c r="AS17" s="11"/>
      <c r="AT17" s="11"/>
      <c r="AU17" s="11"/>
      <c r="AV17" s="11"/>
      <c r="AW17" s="11"/>
    </row>
    <row r="18" spans="2:49" ht="12.75">
      <c r="B18" s="3">
        <v>8</v>
      </c>
      <c r="C18" s="3"/>
      <c r="D18" s="3"/>
      <c r="E18" s="3"/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2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12.75">
      <c r="B19" s="3">
        <v>9</v>
      </c>
      <c r="C19" s="3"/>
      <c r="D19" s="3"/>
      <c r="E19" s="3"/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3"/>
      <c r="M19" s="11">
        <v>2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</v>
      </c>
      <c r="T19" s="11">
        <v>2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12.75">
      <c r="B20" s="3">
        <v>10</v>
      </c>
      <c r="C20" s="3"/>
      <c r="D20" s="3"/>
      <c r="E20" s="3"/>
      <c r="F20" s="3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3"/>
      <c r="M20" s="3">
        <v>2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3">
        <v>2</v>
      </c>
      <c r="T20" s="3">
        <v>2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12.75">
      <c r="B21" s="3">
        <v>11</v>
      </c>
      <c r="C21" s="3"/>
      <c r="D21" s="3"/>
      <c r="E21" s="3"/>
      <c r="F21" s="11">
        <v>4</v>
      </c>
      <c r="G21" s="11">
        <v>2</v>
      </c>
      <c r="H21" s="3">
        <f>IF(ISNA(H20),0,H20)</f>
        <v>0</v>
      </c>
      <c r="I21" s="3">
        <f>IF(ISNA(I20),0,I20)</f>
        <v>0</v>
      </c>
      <c r="J21" s="3">
        <f>IF(ISNA(J20),0,J20)</f>
        <v>0</v>
      </c>
      <c r="K21" s="3">
        <f>IF(ISNA(K20),0,K20)</f>
        <v>0</v>
      </c>
      <c r="L21" s="3"/>
      <c r="M21" s="11">
        <v>4</v>
      </c>
      <c r="N21" s="11">
        <v>2</v>
      </c>
      <c r="O21" s="3">
        <f>IF(ISNA(O20),0,O20)</f>
        <v>0</v>
      </c>
      <c r="P21" s="3">
        <f>IF(ISNA(P20),0,P20)</f>
        <v>0</v>
      </c>
      <c r="Q21" s="3">
        <f>IF(ISNA(Q20),0,Q20)</f>
        <v>0</v>
      </c>
      <c r="R21" s="3">
        <f>IF(ISNA(R20),0,R20)</f>
        <v>0</v>
      </c>
      <c r="S21" s="11">
        <v>4</v>
      </c>
      <c r="T21" s="11">
        <v>4</v>
      </c>
      <c r="U21" s="11">
        <v>2</v>
      </c>
      <c r="V21" s="3">
        <f>IF(ISNA(V20),0,V20)</f>
        <v>0</v>
      </c>
      <c r="W21" s="3">
        <f>IF(ISNA(W20),0,W20)</f>
        <v>0</v>
      </c>
      <c r="X21" s="3">
        <f>IF(ISNA(X20),0,X20)</f>
        <v>0</v>
      </c>
      <c r="Y21" s="3">
        <f>IF(ISNA(Y20),0,Y20)</f>
        <v>0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12.75">
      <c r="B22" s="3">
        <v>12</v>
      </c>
      <c r="C22" s="3"/>
      <c r="D22" s="3"/>
      <c r="E22" s="3"/>
      <c r="F22" s="11">
        <v>4</v>
      </c>
      <c r="G22" s="3">
        <v>2</v>
      </c>
      <c r="H22" s="11">
        <v>0</v>
      </c>
      <c r="I22" s="11">
        <v>0</v>
      </c>
      <c r="J22" s="11">
        <v>0</v>
      </c>
      <c r="K22" s="11">
        <v>0</v>
      </c>
      <c r="L22" s="3"/>
      <c r="M22" s="11">
        <v>4</v>
      </c>
      <c r="N22" s="3">
        <v>2</v>
      </c>
      <c r="O22" s="11">
        <v>0</v>
      </c>
      <c r="P22" s="11">
        <v>0</v>
      </c>
      <c r="Q22" s="11">
        <v>0</v>
      </c>
      <c r="R22" s="11">
        <v>0</v>
      </c>
      <c r="S22" s="11">
        <v>4</v>
      </c>
      <c r="T22" s="11">
        <v>4</v>
      </c>
      <c r="U22" s="3">
        <v>2</v>
      </c>
      <c r="V22" s="11">
        <v>0</v>
      </c>
      <c r="W22" s="11">
        <v>0</v>
      </c>
      <c r="X22" s="11">
        <v>0</v>
      </c>
      <c r="Y22" s="11">
        <v>0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12.75">
      <c r="B23" s="3">
        <v>13</v>
      </c>
      <c r="C23" s="3"/>
      <c r="D23" s="3"/>
      <c r="E23" s="3"/>
      <c r="F23" s="11">
        <v>4</v>
      </c>
      <c r="G23" s="3">
        <v>2</v>
      </c>
      <c r="H23" s="11">
        <v>0</v>
      </c>
      <c r="I23" s="11">
        <v>0</v>
      </c>
      <c r="J23" s="11">
        <v>0</v>
      </c>
      <c r="K23" s="11">
        <v>0</v>
      </c>
      <c r="L23" s="3"/>
      <c r="M23" s="11">
        <v>4</v>
      </c>
      <c r="N23" s="3">
        <v>2</v>
      </c>
      <c r="O23" s="11">
        <v>0</v>
      </c>
      <c r="P23" s="11">
        <v>0</v>
      </c>
      <c r="Q23" s="11">
        <v>0</v>
      </c>
      <c r="R23" s="11">
        <v>0</v>
      </c>
      <c r="S23" s="11">
        <v>4</v>
      </c>
      <c r="T23" s="11">
        <v>4</v>
      </c>
      <c r="U23" s="3">
        <v>2</v>
      </c>
      <c r="V23" s="11">
        <v>0</v>
      </c>
      <c r="W23" s="11">
        <v>0</v>
      </c>
      <c r="X23" s="11">
        <v>0</v>
      </c>
      <c r="Y23" s="11">
        <v>0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12.75">
      <c r="B24" s="3">
        <v>14</v>
      </c>
      <c r="C24" s="3"/>
      <c r="D24" s="3"/>
      <c r="E24" s="3"/>
      <c r="F24" s="11">
        <v>4</v>
      </c>
      <c r="G24" s="3">
        <v>2</v>
      </c>
      <c r="H24" s="11">
        <v>0</v>
      </c>
      <c r="I24" s="11">
        <v>0</v>
      </c>
      <c r="J24" s="11">
        <v>0</v>
      </c>
      <c r="K24" s="11">
        <v>0</v>
      </c>
      <c r="L24" s="3"/>
      <c r="M24" s="11">
        <v>4</v>
      </c>
      <c r="N24" s="3">
        <v>2</v>
      </c>
      <c r="O24" s="11">
        <v>0</v>
      </c>
      <c r="P24" s="11">
        <v>0</v>
      </c>
      <c r="Q24" s="11">
        <v>0</v>
      </c>
      <c r="R24" s="11">
        <v>0</v>
      </c>
      <c r="S24" s="11">
        <v>4</v>
      </c>
      <c r="T24" s="11">
        <v>4</v>
      </c>
      <c r="U24" s="3">
        <v>2</v>
      </c>
      <c r="V24" s="11">
        <v>0</v>
      </c>
      <c r="W24" s="11">
        <v>0</v>
      </c>
      <c r="X24" s="11">
        <v>0</v>
      </c>
      <c r="Y24" s="11">
        <v>0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12.75">
      <c r="B25" s="3">
        <v>15</v>
      </c>
      <c r="C25" s="3"/>
      <c r="D25" s="3"/>
      <c r="E25" s="3"/>
      <c r="F25" s="11">
        <v>4</v>
      </c>
      <c r="G25" s="11">
        <v>2</v>
      </c>
      <c r="H25" s="3">
        <v>0</v>
      </c>
      <c r="I25" s="3">
        <v>0</v>
      </c>
      <c r="J25" s="3">
        <v>0</v>
      </c>
      <c r="K25" s="3">
        <v>0</v>
      </c>
      <c r="L25" s="3"/>
      <c r="M25" s="11">
        <v>4</v>
      </c>
      <c r="N25" s="11">
        <v>2</v>
      </c>
      <c r="O25" s="3">
        <v>0</v>
      </c>
      <c r="P25" s="3">
        <v>0</v>
      </c>
      <c r="Q25" s="3">
        <v>0</v>
      </c>
      <c r="R25" s="3">
        <v>0</v>
      </c>
      <c r="S25" s="11">
        <v>4</v>
      </c>
      <c r="T25" s="11">
        <v>4</v>
      </c>
      <c r="U25" s="11">
        <v>2</v>
      </c>
      <c r="V25" s="3">
        <v>0</v>
      </c>
      <c r="W25" s="3">
        <v>0</v>
      </c>
      <c r="X25" s="3">
        <v>0</v>
      </c>
      <c r="Y25" s="3">
        <v>0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2.75">
      <c r="B26" s="3">
        <v>16</v>
      </c>
      <c r="C26" s="3"/>
      <c r="D26" s="3"/>
      <c r="E26" s="3"/>
      <c r="F26" s="11">
        <v>4</v>
      </c>
      <c r="G26" s="3">
        <v>2</v>
      </c>
      <c r="H26" s="11">
        <v>0</v>
      </c>
      <c r="I26" s="11">
        <v>0</v>
      </c>
      <c r="J26" s="11">
        <v>0</v>
      </c>
      <c r="K26" s="11">
        <v>0</v>
      </c>
      <c r="L26" s="3"/>
      <c r="M26" s="11">
        <v>4</v>
      </c>
      <c r="N26" s="3">
        <v>2</v>
      </c>
      <c r="O26" s="11">
        <v>0</v>
      </c>
      <c r="P26" s="11">
        <v>0</v>
      </c>
      <c r="Q26" s="11">
        <v>0</v>
      </c>
      <c r="R26" s="11">
        <v>0</v>
      </c>
      <c r="S26" s="11">
        <v>4</v>
      </c>
      <c r="T26" s="11">
        <v>4</v>
      </c>
      <c r="U26" s="3">
        <v>2</v>
      </c>
      <c r="V26" s="11">
        <v>0</v>
      </c>
      <c r="W26" s="11">
        <v>0</v>
      </c>
      <c r="X26" s="11">
        <v>0</v>
      </c>
      <c r="Y26" s="11">
        <v>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12.75">
      <c r="B27" s="3">
        <v>17</v>
      </c>
      <c r="C27" s="3"/>
      <c r="D27" s="3"/>
      <c r="E27" s="3"/>
      <c r="F27" s="11">
        <v>4</v>
      </c>
      <c r="G27" s="3">
        <v>2</v>
      </c>
      <c r="H27" s="11">
        <v>0</v>
      </c>
      <c r="I27" s="11">
        <v>0</v>
      </c>
      <c r="J27" s="11">
        <v>0</v>
      </c>
      <c r="K27" s="11">
        <v>0</v>
      </c>
      <c r="L27" s="3"/>
      <c r="M27" s="11">
        <v>4</v>
      </c>
      <c r="N27" s="3">
        <v>2</v>
      </c>
      <c r="O27" s="11">
        <v>0</v>
      </c>
      <c r="P27" s="11">
        <v>0</v>
      </c>
      <c r="Q27" s="11">
        <v>0</v>
      </c>
      <c r="R27" s="11">
        <v>0</v>
      </c>
      <c r="S27" s="11">
        <v>4</v>
      </c>
      <c r="T27" s="11">
        <v>4</v>
      </c>
      <c r="U27" s="3">
        <v>2</v>
      </c>
      <c r="V27" s="11">
        <v>0</v>
      </c>
      <c r="W27" s="11">
        <v>0</v>
      </c>
      <c r="X27" s="11">
        <v>0</v>
      </c>
      <c r="Y27" s="11">
        <v>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2.75">
      <c r="B28" s="3">
        <v>18</v>
      </c>
      <c r="C28" s="3"/>
      <c r="D28" s="3"/>
      <c r="E28" s="3"/>
      <c r="F28" s="11">
        <v>4</v>
      </c>
      <c r="G28" s="3">
        <v>2</v>
      </c>
      <c r="H28" s="11">
        <v>0</v>
      </c>
      <c r="I28" s="11">
        <v>0</v>
      </c>
      <c r="J28" s="11">
        <v>0</v>
      </c>
      <c r="K28" s="11">
        <v>0</v>
      </c>
      <c r="L28" s="3"/>
      <c r="M28" s="11">
        <v>4</v>
      </c>
      <c r="N28" s="3">
        <v>2</v>
      </c>
      <c r="O28" s="11">
        <v>0</v>
      </c>
      <c r="P28" s="11">
        <v>0</v>
      </c>
      <c r="Q28" s="11">
        <v>0</v>
      </c>
      <c r="R28" s="11">
        <v>0</v>
      </c>
      <c r="S28" s="11">
        <v>4</v>
      </c>
      <c r="T28" s="11">
        <v>4</v>
      </c>
      <c r="U28" s="3">
        <v>2</v>
      </c>
      <c r="V28" s="11">
        <v>0</v>
      </c>
      <c r="W28" s="11">
        <v>0</v>
      </c>
      <c r="X28" s="11">
        <v>0</v>
      </c>
      <c r="Y28" s="11">
        <v>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2.75">
      <c r="B29" s="3">
        <v>19</v>
      </c>
      <c r="C29" s="3"/>
      <c r="D29" s="3"/>
      <c r="E29" s="3"/>
      <c r="F29" s="11">
        <v>4</v>
      </c>
      <c r="G29" s="11">
        <v>2</v>
      </c>
      <c r="H29" s="3">
        <v>0</v>
      </c>
      <c r="I29" s="3">
        <v>0</v>
      </c>
      <c r="J29" s="3">
        <v>0</v>
      </c>
      <c r="K29" s="3">
        <v>0</v>
      </c>
      <c r="L29" s="3"/>
      <c r="M29" s="11">
        <v>4</v>
      </c>
      <c r="N29" s="11">
        <v>2</v>
      </c>
      <c r="O29" s="3">
        <v>0</v>
      </c>
      <c r="P29" s="3">
        <v>0</v>
      </c>
      <c r="Q29" s="3">
        <v>0</v>
      </c>
      <c r="R29" s="3">
        <v>0</v>
      </c>
      <c r="S29" s="11">
        <v>4</v>
      </c>
      <c r="T29" s="11">
        <v>4</v>
      </c>
      <c r="U29" s="11">
        <v>2</v>
      </c>
      <c r="V29" s="3">
        <v>0</v>
      </c>
      <c r="W29" s="3">
        <v>0</v>
      </c>
      <c r="X29" s="3">
        <v>0</v>
      </c>
      <c r="Y29" s="3">
        <v>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2.75">
      <c r="B30" s="3">
        <v>20</v>
      </c>
      <c r="C30" s="3"/>
      <c r="D30" s="3"/>
      <c r="E30" s="3"/>
      <c r="F30" s="11">
        <v>4</v>
      </c>
      <c r="G30" s="3">
        <v>2</v>
      </c>
      <c r="H30" s="11">
        <v>0</v>
      </c>
      <c r="I30" s="11">
        <v>0</v>
      </c>
      <c r="J30" s="11">
        <v>0</v>
      </c>
      <c r="K30" s="11">
        <v>0</v>
      </c>
      <c r="L30" s="3"/>
      <c r="M30" s="11">
        <v>4</v>
      </c>
      <c r="N30" s="3">
        <v>2</v>
      </c>
      <c r="O30" s="11">
        <v>0</v>
      </c>
      <c r="P30" s="11">
        <v>0</v>
      </c>
      <c r="Q30" s="11">
        <v>0</v>
      </c>
      <c r="R30" s="11">
        <v>0</v>
      </c>
      <c r="S30" s="11">
        <v>4</v>
      </c>
      <c r="T30" s="11">
        <v>4</v>
      </c>
      <c r="U30" s="3">
        <v>2</v>
      </c>
      <c r="V30" s="11">
        <v>0</v>
      </c>
      <c r="W30" s="11">
        <v>0</v>
      </c>
      <c r="X30" s="11">
        <v>0</v>
      </c>
      <c r="Y30" s="11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2.75">
      <c r="B31" s="3">
        <v>21</v>
      </c>
      <c r="C31" s="3"/>
      <c r="D31" s="3"/>
      <c r="E31" s="3"/>
      <c r="F31" s="11">
        <v>4</v>
      </c>
      <c r="G31" s="11">
        <v>4</v>
      </c>
      <c r="H31" s="11">
        <v>0</v>
      </c>
      <c r="I31" s="11">
        <v>0</v>
      </c>
      <c r="J31" s="11">
        <v>0</v>
      </c>
      <c r="K31" s="11">
        <v>0</v>
      </c>
      <c r="L31" s="3"/>
      <c r="M31" s="11">
        <v>4</v>
      </c>
      <c r="N31" s="11">
        <v>4</v>
      </c>
      <c r="O31" s="11">
        <v>0</v>
      </c>
      <c r="P31" s="11">
        <v>0</v>
      </c>
      <c r="Q31" s="11">
        <v>0</v>
      </c>
      <c r="R31" s="11">
        <v>0</v>
      </c>
      <c r="S31" s="11">
        <v>4</v>
      </c>
      <c r="T31" s="11">
        <v>4</v>
      </c>
      <c r="U31" s="11">
        <v>4</v>
      </c>
      <c r="V31" s="11">
        <v>0</v>
      </c>
      <c r="W31" s="11">
        <v>0</v>
      </c>
      <c r="X31" s="11">
        <v>0</v>
      </c>
      <c r="Y31" s="11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12.75">
      <c r="B32" s="3">
        <v>22</v>
      </c>
      <c r="C32" s="3"/>
      <c r="D32" s="3"/>
      <c r="E32" s="3"/>
      <c r="F32" s="11">
        <v>4</v>
      </c>
      <c r="G32" s="11">
        <v>4</v>
      </c>
      <c r="H32" s="11">
        <v>2</v>
      </c>
      <c r="I32" s="11">
        <v>0</v>
      </c>
      <c r="J32" s="11">
        <v>0</v>
      </c>
      <c r="K32" s="11">
        <v>0</v>
      </c>
      <c r="L32" s="3"/>
      <c r="M32" s="11">
        <v>4</v>
      </c>
      <c r="N32" s="11">
        <v>4</v>
      </c>
      <c r="O32" s="11">
        <v>2</v>
      </c>
      <c r="P32" s="11">
        <v>0</v>
      </c>
      <c r="Q32" s="11">
        <v>0</v>
      </c>
      <c r="R32" s="11">
        <v>0</v>
      </c>
      <c r="S32" s="11">
        <v>4</v>
      </c>
      <c r="T32" s="11">
        <v>4</v>
      </c>
      <c r="U32" s="11">
        <v>4</v>
      </c>
      <c r="V32" s="11">
        <v>2</v>
      </c>
      <c r="W32" s="11">
        <v>0</v>
      </c>
      <c r="X32" s="11">
        <v>0</v>
      </c>
      <c r="Y32" s="11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12.75">
      <c r="B33" s="3">
        <v>23</v>
      </c>
      <c r="C33" s="3"/>
      <c r="D33" s="3"/>
      <c r="E33" s="3"/>
      <c r="F33" s="11">
        <v>4</v>
      </c>
      <c r="G33" s="11">
        <v>4</v>
      </c>
      <c r="H33" s="3">
        <v>2</v>
      </c>
      <c r="I33" s="11">
        <v>0</v>
      </c>
      <c r="J33" s="11">
        <v>0</v>
      </c>
      <c r="K33" s="11">
        <v>0</v>
      </c>
      <c r="L33" s="3"/>
      <c r="M33" s="11">
        <v>4</v>
      </c>
      <c r="N33" s="11">
        <v>4</v>
      </c>
      <c r="O33" s="3">
        <v>2</v>
      </c>
      <c r="P33" s="11">
        <v>0</v>
      </c>
      <c r="Q33" s="11">
        <v>0</v>
      </c>
      <c r="R33" s="11">
        <v>0</v>
      </c>
      <c r="S33" s="11">
        <v>4</v>
      </c>
      <c r="T33" s="11">
        <v>4</v>
      </c>
      <c r="U33" s="11">
        <v>4</v>
      </c>
      <c r="V33" s="3">
        <v>2</v>
      </c>
      <c r="W33" s="11">
        <v>0</v>
      </c>
      <c r="X33" s="11">
        <v>0</v>
      </c>
      <c r="Y33" s="11">
        <v>0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12.75">
      <c r="B34" s="3">
        <v>24</v>
      </c>
      <c r="C34" s="3"/>
      <c r="D34" s="3"/>
      <c r="E34" s="3"/>
      <c r="F34" s="11">
        <v>4</v>
      </c>
      <c r="G34" s="11">
        <v>4</v>
      </c>
      <c r="H34" s="3">
        <v>2</v>
      </c>
      <c r="I34" s="11">
        <v>0</v>
      </c>
      <c r="J34" s="11">
        <v>0</v>
      </c>
      <c r="K34" s="11">
        <v>0</v>
      </c>
      <c r="L34" s="3"/>
      <c r="M34" s="11">
        <v>4</v>
      </c>
      <c r="N34" s="11">
        <v>4</v>
      </c>
      <c r="O34" s="3">
        <v>2</v>
      </c>
      <c r="P34" s="11">
        <v>0</v>
      </c>
      <c r="Q34" s="11">
        <v>0</v>
      </c>
      <c r="R34" s="11">
        <v>0</v>
      </c>
      <c r="S34" s="11">
        <v>4</v>
      </c>
      <c r="T34" s="11">
        <v>4</v>
      </c>
      <c r="U34" s="11">
        <v>4</v>
      </c>
      <c r="V34" s="3">
        <v>2</v>
      </c>
      <c r="W34" s="11">
        <v>0</v>
      </c>
      <c r="X34" s="11">
        <v>0</v>
      </c>
      <c r="Y34" s="11">
        <v>0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12.75">
      <c r="B35" s="3">
        <v>25</v>
      </c>
      <c r="C35" s="3"/>
      <c r="D35" s="3"/>
      <c r="E35" s="3"/>
      <c r="F35" s="11">
        <v>4</v>
      </c>
      <c r="G35" s="11">
        <v>4</v>
      </c>
      <c r="H35" s="3">
        <v>2</v>
      </c>
      <c r="I35" s="3">
        <v>0</v>
      </c>
      <c r="J35" s="3">
        <v>0</v>
      </c>
      <c r="K35" s="3">
        <v>0</v>
      </c>
      <c r="L35" s="3"/>
      <c r="M35" s="11">
        <v>4</v>
      </c>
      <c r="N35" s="11">
        <v>4</v>
      </c>
      <c r="O35" s="3">
        <v>2</v>
      </c>
      <c r="P35" s="3">
        <v>0</v>
      </c>
      <c r="Q35" s="3">
        <v>0</v>
      </c>
      <c r="R35" s="3">
        <v>0</v>
      </c>
      <c r="S35" s="11">
        <v>4</v>
      </c>
      <c r="T35" s="11">
        <v>4</v>
      </c>
      <c r="U35" s="11">
        <v>4</v>
      </c>
      <c r="V35" s="3">
        <v>2</v>
      </c>
      <c r="W35" s="3">
        <v>0</v>
      </c>
      <c r="X35" s="3">
        <v>0</v>
      </c>
      <c r="Y35" s="3">
        <v>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12.75">
      <c r="B36" s="3">
        <v>26</v>
      </c>
      <c r="C36" s="3"/>
      <c r="D36" s="3"/>
      <c r="E36" s="3"/>
      <c r="F36" s="11">
        <v>4</v>
      </c>
      <c r="G36" s="11">
        <v>4</v>
      </c>
      <c r="H36" s="11">
        <v>2</v>
      </c>
      <c r="I36" s="11">
        <v>0</v>
      </c>
      <c r="J36" s="11">
        <v>0</v>
      </c>
      <c r="K36" s="11">
        <v>0</v>
      </c>
      <c r="L36" s="3"/>
      <c r="M36" s="11">
        <v>4</v>
      </c>
      <c r="N36" s="11">
        <v>4</v>
      </c>
      <c r="O36" s="11">
        <v>2</v>
      </c>
      <c r="P36" s="11">
        <v>0</v>
      </c>
      <c r="Q36" s="11">
        <v>0</v>
      </c>
      <c r="R36" s="11">
        <v>0</v>
      </c>
      <c r="S36" s="11">
        <v>4</v>
      </c>
      <c r="T36" s="11">
        <v>4</v>
      </c>
      <c r="U36" s="11">
        <v>4</v>
      </c>
      <c r="V36" s="11">
        <v>2</v>
      </c>
      <c r="W36" s="11">
        <v>0</v>
      </c>
      <c r="X36" s="11">
        <v>0</v>
      </c>
      <c r="Y36" s="11">
        <v>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12.75">
      <c r="B37" s="3">
        <v>27</v>
      </c>
      <c r="C37" s="3"/>
      <c r="D37" s="3"/>
      <c r="E37" s="3"/>
      <c r="F37" s="11">
        <v>4</v>
      </c>
      <c r="G37" s="11">
        <v>4</v>
      </c>
      <c r="H37" s="3">
        <v>2</v>
      </c>
      <c r="I37" s="11">
        <v>0</v>
      </c>
      <c r="J37" s="11">
        <v>0</v>
      </c>
      <c r="K37" s="11">
        <v>0</v>
      </c>
      <c r="L37" s="3"/>
      <c r="M37" s="11">
        <v>4</v>
      </c>
      <c r="N37" s="11">
        <v>4</v>
      </c>
      <c r="O37" s="3">
        <v>2</v>
      </c>
      <c r="P37" s="11">
        <v>0</v>
      </c>
      <c r="Q37" s="11">
        <v>0</v>
      </c>
      <c r="R37" s="11">
        <v>0</v>
      </c>
      <c r="S37" s="11">
        <v>4</v>
      </c>
      <c r="T37" s="11">
        <v>4</v>
      </c>
      <c r="U37" s="11">
        <v>4</v>
      </c>
      <c r="V37" s="3">
        <v>2</v>
      </c>
      <c r="W37" s="11">
        <v>0</v>
      </c>
      <c r="X37" s="11">
        <v>0</v>
      </c>
      <c r="Y37" s="11">
        <v>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12.75">
      <c r="B38" s="3">
        <v>28</v>
      </c>
      <c r="C38" s="3"/>
      <c r="D38" s="3"/>
      <c r="E38" s="3"/>
      <c r="F38" s="11">
        <v>4</v>
      </c>
      <c r="G38" s="11">
        <v>4</v>
      </c>
      <c r="H38" s="3">
        <v>2</v>
      </c>
      <c r="I38" s="11">
        <v>0</v>
      </c>
      <c r="J38" s="11">
        <v>0</v>
      </c>
      <c r="K38" s="11">
        <v>0</v>
      </c>
      <c r="L38" s="3"/>
      <c r="M38" s="11">
        <v>4</v>
      </c>
      <c r="N38" s="11">
        <v>4</v>
      </c>
      <c r="O38" s="3">
        <v>2</v>
      </c>
      <c r="P38" s="11">
        <v>0</v>
      </c>
      <c r="Q38" s="11">
        <v>0</v>
      </c>
      <c r="R38" s="11">
        <v>0</v>
      </c>
      <c r="S38" s="11">
        <v>4</v>
      </c>
      <c r="T38" s="11">
        <v>4</v>
      </c>
      <c r="U38" s="11">
        <v>4</v>
      </c>
      <c r="V38" s="3">
        <v>2</v>
      </c>
      <c r="W38" s="11">
        <v>0</v>
      </c>
      <c r="X38" s="11">
        <v>0</v>
      </c>
      <c r="Y38" s="11">
        <v>0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12.75">
      <c r="B39" s="3">
        <v>29</v>
      </c>
      <c r="C39" s="3"/>
      <c r="D39" s="3"/>
      <c r="E39" s="3"/>
      <c r="F39" s="11">
        <v>4</v>
      </c>
      <c r="G39" s="11">
        <v>4</v>
      </c>
      <c r="H39" s="3">
        <v>2</v>
      </c>
      <c r="I39" s="3">
        <v>0</v>
      </c>
      <c r="J39" s="3">
        <v>0</v>
      </c>
      <c r="K39" s="3">
        <v>0</v>
      </c>
      <c r="L39" s="3"/>
      <c r="M39" s="11">
        <v>4</v>
      </c>
      <c r="N39" s="11">
        <v>4</v>
      </c>
      <c r="O39" s="3">
        <v>2</v>
      </c>
      <c r="P39" s="3">
        <v>0</v>
      </c>
      <c r="Q39" s="3">
        <v>0</v>
      </c>
      <c r="R39" s="3">
        <v>0</v>
      </c>
      <c r="S39" s="11">
        <v>4</v>
      </c>
      <c r="T39" s="11">
        <v>4</v>
      </c>
      <c r="U39" s="11">
        <v>4</v>
      </c>
      <c r="V39" s="3">
        <v>2</v>
      </c>
      <c r="W39" s="3">
        <v>0</v>
      </c>
      <c r="X39" s="3">
        <v>0</v>
      </c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2.75">
      <c r="B40" s="3">
        <v>30</v>
      </c>
      <c r="C40" s="3"/>
      <c r="D40" s="3"/>
      <c r="E40" s="3"/>
      <c r="F40" s="11">
        <v>6</v>
      </c>
      <c r="G40" s="11">
        <v>4</v>
      </c>
      <c r="H40" s="11">
        <v>2</v>
      </c>
      <c r="I40" s="11">
        <v>0</v>
      </c>
      <c r="J40" s="11">
        <v>0</v>
      </c>
      <c r="K40" s="11">
        <v>0</v>
      </c>
      <c r="L40" s="3"/>
      <c r="M40" s="11">
        <v>6</v>
      </c>
      <c r="N40" s="11">
        <v>4</v>
      </c>
      <c r="O40" s="11">
        <v>2</v>
      </c>
      <c r="P40" s="11">
        <v>0</v>
      </c>
      <c r="Q40" s="11">
        <v>0</v>
      </c>
      <c r="R40" s="11">
        <v>0</v>
      </c>
      <c r="S40" s="11">
        <v>6</v>
      </c>
      <c r="T40" s="11">
        <v>6</v>
      </c>
      <c r="U40" s="11">
        <v>4</v>
      </c>
      <c r="V40" s="11">
        <v>2</v>
      </c>
      <c r="W40" s="11">
        <v>0</v>
      </c>
      <c r="X40" s="11">
        <v>0</v>
      </c>
      <c r="Y40" s="11">
        <v>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12.75">
      <c r="B41" s="3">
        <v>31</v>
      </c>
      <c r="C41" s="3"/>
      <c r="D41" s="3"/>
      <c r="E41" s="3"/>
      <c r="F41" s="11">
        <v>6</v>
      </c>
      <c r="G41" s="11">
        <v>4</v>
      </c>
      <c r="H41" s="3">
        <v>2</v>
      </c>
      <c r="I41" s="11">
        <v>0</v>
      </c>
      <c r="J41" s="11">
        <v>0</v>
      </c>
      <c r="K41" s="11">
        <v>0</v>
      </c>
      <c r="L41" s="3"/>
      <c r="M41" s="11">
        <v>6</v>
      </c>
      <c r="N41" s="11">
        <v>4</v>
      </c>
      <c r="O41" s="3">
        <v>2</v>
      </c>
      <c r="P41" s="11">
        <v>0</v>
      </c>
      <c r="Q41" s="11">
        <v>0</v>
      </c>
      <c r="R41" s="11">
        <v>0</v>
      </c>
      <c r="S41" s="11">
        <v>6</v>
      </c>
      <c r="T41" s="11">
        <v>6</v>
      </c>
      <c r="U41" s="11">
        <v>4</v>
      </c>
      <c r="V41" s="3">
        <v>2</v>
      </c>
      <c r="W41" s="11">
        <v>0</v>
      </c>
      <c r="X41" s="11">
        <v>0</v>
      </c>
      <c r="Y41" s="11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12.75">
      <c r="B42" s="3">
        <v>32</v>
      </c>
      <c r="C42" s="3"/>
      <c r="D42" s="3"/>
      <c r="E42" s="3"/>
      <c r="F42" s="11">
        <v>6</v>
      </c>
      <c r="G42" s="11">
        <v>4</v>
      </c>
      <c r="H42" s="11">
        <v>4</v>
      </c>
      <c r="I42" s="11">
        <v>2</v>
      </c>
      <c r="J42" s="3">
        <f>IF(ISNA(J41),0,J41)</f>
        <v>0</v>
      </c>
      <c r="K42" s="3">
        <f>IF(ISNA(K41),0,K41)</f>
        <v>0</v>
      </c>
      <c r="L42" s="3"/>
      <c r="M42" s="11">
        <v>6</v>
      </c>
      <c r="N42" s="11">
        <v>4</v>
      </c>
      <c r="O42" s="11">
        <v>4</v>
      </c>
      <c r="P42" s="11">
        <v>2</v>
      </c>
      <c r="Q42" s="3">
        <f>IF(ISNA(Q41),0,Q41)</f>
        <v>0</v>
      </c>
      <c r="R42" s="3">
        <f>IF(ISNA(R41),0,R41)</f>
        <v>0</v>
      </c>
      <c r="S42" s="11">
        <v>6</v>
      </c>
      <c r="T42" s="11">
        <v>6</v>
      </c>
      <c r="U42" s="11">
        <v>4</v>
      </c>
      <c r="V42" s="11">
        <v>4</v>
      </c>
      <c r="W42" s="11">
        <v>2</v>
      </c>
      <c r="X42" s="3">
        <f>IF(ISNA(X41),0,X41)</f>
        <v>0</v>
      </c>
      <c r="Y42" s="3">
        <f>IF(ISNA(Y41),0,Y41)</f>
        <v>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12.75">
      <c r="B43" s="3">
        <v>33</v>
      </c>
      <c r="C43" s="3"/>
      <c r="D43" s="3"/>
      <c r="E43" s="3"/>
      <c r="F43" s="11">
        <v>6</v>
      </c>
      <c r="G43" s="11">
        <v>4</v>
      </c>
      <c r="H43" s="11">
        <v>4</v>
      </c>
      <c r="I43" s="3">
        <v>2</v>
      </c>
      <c r="J43" s="11">
        <v>0</v>
      </c>
      <c r="K43" s="11">
        <v>0</v>
      </c>
      <c r="L43" s="3"/>
      <c r="M43" s="11">
        <v>6</v>
      </c>
      <c r="N43" s="11">
        <v>4</v>
      </c>
      <c r="O43" s="11">
        <v>4</v>
      </c>
      <c r="P43" s="3">
        <v>2</v>
      </c>
      <c r="Q43" s="11">
        <v>0</v>
      </c>
      <c r="R43" s="11">
        <v>0</v>
      </c>
      <c r="S43" s="11">
        <v>6</v>
      </c>
      <c r="T43" s="11">
        <v>6</v>
      </c>
      <c r="U43" s="11">
        <v>4</v>
      </c>
      <c r="V43" s="11">
        <v>4</v>
      </c>
      <c r="W43" s="3">
        <v>2</v>
      </c>
      <c r="X43" s="11">
        <v>0</v>
      </c>
      <c r="Y43" s="11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12.75">
      <c r="B44" s="3">
        <v>34</v>
      </c>
      <c r="C44" s="3"/>
      <c r="D44" s="3"/>
      <c r="E44" s="3"/>
      <c r="F44" s="11">
        <v>6</v>
      </c>
      <c r="G44" s="11">
        <v>4</v>
      </c>
      <c r="H44" s="11">
        <v>4</v>
      </c>
      <c r="I44" s="3">
        <v>2</v>
      </c>
      <c r="J44" s="11">
        <v>0</v>
      </c>
      <c r="K44" s="11">
        <v>0</v>
      </c>
      <c r="L44" s="3"/>
      <c r="M44" s="11">
        <v>6</v>
      </c>
      <c r="N44" s="11">
        <v>4</v>
      </c>
      <c r="O44" s="11">
        <v>4</v>
      </c>
      <c r="P44" s="3">
        <v>2</v>
      </c>
      <c r="Q44" s="11">
        <v>0</v>
      </c>
      <c r="R44" s="11">
        <v>0</v>
      </c>
      <c r="S44" s="11">
        <v>6</v>
      </c>
      <c r="T44" s="11">
        <v>6</v>
      </c>
      <c r="U44" s="11">
        <v>4</v>
      </c>
      <c r="V44" s="11">
        <v>4</v>
      </c>
      <c r="W44" s="3">
        <v>2</v>
      </c>
      <c r="X44" s="11">
        <v>0</v>
      </c>
      <c r="Y44" s="11">
        <v>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12.75">
      <c r="B45" s="3">
        <v>35</v>
      </c>
      <c r="C45" s="3"/>
      <c r="D45" s="3"/>
      <c r="E45" s="3"/>
      <c r="F45" s="11">
        <v>6</v>
      </c>
      <c r="G45" s="11">
        <v>4</v>
      </c>
      <c r="H45" s="11">
        <v>4</v>
      </c>
      <c r="I45" s="3">
        <v>2</v>
      </c>
      <c r="J45" s="11">
        <v>0</v>
      </c>
      <c r="K45" s="11">
        <v>0</v>
      </c>
      <c r="L45" s="3"/>
      <c r="M45" s="11">
        <v>6</v>
      </c>
      <c r="N45" s="11">
        <v>4</v>
      </c>
      <c r="O45" s="11">
        <v>4</v>
      </c>
      <c r="P45" s="3">
        <v>2</v>
      </c>
      <c r="Q45" s="11">
        <v>0</v>
      </c>
      <c r="R45" s="11">
        <v>0</v>
      </c>
      <c r="S45" s="11">
        <v>6</v>
      </c>
      <c r="T45" s="11">
        <v>6</v>
      </c>
      <c r="U45" s="11">
        <v>4</v>
      </c>
      <c r="V45" s="11">
        <v>4</v>
      </c>
      <c r="W45" s="3">
        <v>2</v>
      </c>
      <c r="X45" s="11">
        <v>0</v>
      </c>
      <c r="Y45" s="11">
        <v>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12.75">
      <c r="B46" s="3">
        <v>36</v>
      </c>
      <c r="C46" s="3"/>
      <c r="D46" s="3"/>
      <c r="E46" s="3"/>
      <c r="F46" s="11">
        <v>6</v>
      </c>
      <c r="G46" s="11">
        <v>4</v>
      </c>
      <c r="H46" s="11">
        <v>4</v>
      </c>
      <c r="I46" s="11">
        <v>2</v>
      </c>
      <c r="J46" s="3">
        <v>0</v>
      </c>
      <c r="K46" s="3">
        <v>0</v>
      </c>
      <c r="L46" s="3"/>
      <c r="M46" s="11">
        <v>6</v>
      </c>
      <c r="N46" s="11">
        <v>4</v>
      </c>
      <c r="O46" s="11">
        <v>4</v>
      </c>
      <c r="P46" s="11">
        <v>2</v>
      </c>
      <c r="Q46" s="3">
        <v>0</v>
      </c>
      <c r="R46" s="3">
        <v>0</v>
      </c>
      <c r="S46" s="11">
        <v>6</v>
      </c>
      <c r="T46" s="11">
        <v>6</v>
      </c>
      <c r="U46" s="11">
        <v>4</v>
      </c>
      <c r="V46" s="11">
        <v>4</v>
      </c>
      <c r="W46" s="11">
        <v>2</v>
      </c>
      <c r="X46" s="3">
        <v>0</v>
      </c>
      <c r="Y46" s="3">
        <v>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12.75">
      <c r="B47" s="3">
        <v>37</v>
      </c>
      <c r="C47" s="3"/>
      <c r="D47" s="3"/>
      <c r="E47" s="3"/>
      <c r="F47" s="11">
        <v>6</v>
      </c>
      <c r="G47" s="11">
        <v>4</v>
      </c>
      <c r="H47" s="11">
        <v>4</v>
      </c>
      <c r="I47" s="3">
        <v>2</v>
      </c>
      <c r="J47" s="11">
        <v>0</v>
      </c>
      <c r="K47" s="11">
        <v>0</v>
      </c>
      <c r="L47" s="3"/>
      <c r="M47" s="11">
        <v>6</v>
      </c>
      <c r="N47" s="11">
        <v>4</v>
      </c>
      <c r="O47" s="11">
        <v>4</v>
      </c>
      <c r="P47" s="3">
        <v>2</v>
      </c>
      <c r="Q47" s="11">
        <v>0</v>
      </c>
      <c r="R47" s="11">
        <v>0</v>
      </c>
      <c r="S47" s="11">
        <v>6</v>
      </c>
      <c r="T47" s="11">
        <v>6</v>
      </c>
      <c r="U47" s="11">
        <v>4</v>
      </c>
      <c r="V47" s="11">
        <v>4</v>
      </c>
      <c r="W47" s="3">
        <v>2</v>
      </c>
      <c r="X47" s="11">
        <v>0</v>
      </c>
      <c r="Y47" s="11">
        <v>0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12.75">
      <c r="B48" s="3">
        <v>38</v>
      </c>
      <c r="C48" s="3"/>
      <c r="D48" s="3"/>
      <c r="E48" s="3"/>
      <c r="F48" s="11">
        <v>6</v>
      </c>
      <c r="G48" s="11">
        <v>4</v>
      </c>
      <c r="H48" s="11">
        <v>4</v>
      </c>
      <c r="I48" s="3">
        <v>2</v>
      </c>
      <c r="J48" s="11">
        <v>0</v>
      </c>
      <c r="K48" s="11">
        <v>0</v>
      </c>
      <c r="L48" s="3"/>
      <c r="M48" s="11">
        <v>6</v>
      </c>
      <c r="N48" s="11">
        <v>4</v>
      </c>
      <c r="O48" s="11">
        <v>4</v>
      </c>
      <c r="P48" s="3">
        <v>2</v>
      </c>
      <c r="Q48" s="11">
        <v>0</v>
      </c>
      <c r="R48" s="11">
        <v>0</v>
      </c>
      <c r="S48" s="11">
        <v>6</v>
      </c>
      <c r="T48" s="11">
        <v>6</v>
      </c>
      <c r="U48" s="11">
        <v>4</v>
      </c>
      <c r="V48" s="11">
        <v>4</v>
      </c>
      <c r="W48" s="3">
        <v>2</v>
      </c>
      <c r="X48" s="11">
        <v>0</v>
      </c>
      <c r="Y48" s="11"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12.75">
      <c r="B49" s="3">
        <v>39</v>
      </c>
      <c r="C49" s="3"/>
      <c r="D49" s="3"/>
      <c r="E49" s="3"/>
      <c r="F49" s="11">
        <v>6</v>
      </c>
      <c r="G49" s="11">
        <v>4</v>
      </c>
      <c r="H49" s="11">
        <v>4</v>
      </c>
      <c r="I49" s="3">
        <v>2</v>
      </c>
      <c r="J49" s="11">
        <v>0</v>
      </c>
      <c r="K49" s="11">
        <v>0</v>
      </c>
      <c r="L49" s="3"/>
      <c r="M49" s="11">
        <v>6</v>
      </c>
      <c r="N49" s="11">
        <v>4</v>
      </c>
      <c r="O49" s="11">
        <v>4</v>
      </c>
      <c r="P49" s="3">
        <v>2</v>
      </c>
      <c r="Q49" s="11">
        <v>0</v>
      </c>
      <c r="R49" s="11">
        <v>0</v>
      </c>
      <c r="S49" s="11">
        <v>6</v>
      </c>
      <c r="T49" s="11">
        <v>6</v>
      </c>
      <c r="U49" s="11">
        <v>4</v>
      </c>
      <c r="V49" s="11">
        <v>4</v>
      </c>
      <c r="W49" s="3">
        <v>2</v>
      </c>
      <c r="X49" s="11">
        <v>0</v>
      </c>
      <c r="Y49" s="11">
        <v>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12.75">
      <c r="B50" s="3">
        <v>40</v>
      </c>
      <c r="C50" s="3"/>
      <c r="D50" s="3"/>
      <c r="E50" s="3"/>
      <c r="F50" s="11">
        <v>6</v>
      </c>
      <c r="G50" s="11">
        <v>6</v>
      </c>
      <c r="H50" s="11">
        <v>4</v>
      </c>
      <c r="I50" s="11">
        <v>2</v>
      </c>
      <c r="J50" s="3">
        <v>0</v>
      </c>
      <c r="K50" s="3">
        <v>0</v>
      </c>
      <c r="L50" s="3"/>
      <c r="M50" s="11">
        <v>6</v>
      </c>
      <c r="N50" s="11">
        <v>6</v>
      </c>
      <c r="O50" s="11">
        <v>4</v>
      </c>
      <c r="P50" s="11">
        <v>2</v>
      </c>
      <c r="Q50" s="3">
        <v>0</v>
      </c>
      <c r="R50" s="3">
        <v>0</v>
      </c>
      <c r="S50" s="11">
        <v>6</v>
      </c>
      <c r="T50" s="11">
        <v>6</v>
      </c>
      <c r="U50" s="11">
        <v>6</v>
      </c>
      <c r="V50" s="11">
        <v>4</v>
      </c>
      <c r="W50" s="11">
        <v>2</v>
      </c>
      <c r="X50" s="3">
        <v>0</v>
      </c>
      <c r="Y50" s="3">
        <v>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12.75">
      <c r="B51" s="3">
        <v>41</v>
      </c>
      <c r="C51" s="3"/>
      <c r="D51" s="3"/>
      <c r="E51" s="3"/>
      <c r="F51" s="11">
        <v>6</v>
      </c>
      <c r="G51" s="11">
        <v>6</v>
      </c>
      <c r="H51" s="11">
        <v>4</v>
      </c>
      <c r="I51" s="3">
        <v>2</v>
      </c>
      <c r="J51" s="11">
        <v>0</v>
      </c>
      <c r="K51" s="11">
        <v>0</v>
      </c>
      <c r="L51" s="3"/>
      <c r="M51" s="11">
        <v>6</v>
      </c>
      <c r="N51" s="11">
        <v>6</v>
      </c>
      <c r="O51" s="11">
        <v>4</v>
      </c>
      <c r="P51" s="3">
        <v>2</v>
      </c>
      <c r="Q51" s="11">
        <v>0</v>
      </c>
      <c r="R51" s="11">
        <v>0</v>
      </c>
      <c r="S51" s="11">
        <v>6</v>
      </c>
      <c r="T51" s="11">
        <v>6</v>
      </c>
      <c r="U51" s="11">
        <v>6</v>
      </c>
      <c r="V51" s="11">
        <v>4</v>
      </c>
      <c r="W51" s="3">
        <v>2</v>
      </c>
      <c r="X51" s="11">
        <v>0</v>
      </c>
      <c r="Y51" s="11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12.75">
      <c r="B52" s="3">
        <v>42</v>
      </c>
      <c r="C52" s="3"/>
      <c r="D52" s="3"/>
      <c r="E52" s="3"/>
      <c r="F52" s="11">
        <v>6</v>
      </c>
      <c r="G52" s="11">
        <v>6</v>
      </c>
      <c r="H52" s="11">
        <v>4</v>
      </c>
      <c r="I52" s="11">
        <v>4</v>
      </c>
      <c r="J52" s="11">
        <v>2</v>
      </c>
      <c r="K52" s="11">
        <v>0</v>
      </c>
      <c r="L52" s="3"/>
      <c r="M52" s="11">
        <v>6</v>
      </c>
      <c r="N52" s="11">
        <v>6</v>
      </c>
      <c r="O52" s="11">
        <v>4</v>
      </c>
      <c r="P52" s="11">
        <v>4</v>
      </c>
      <c r="Q52" s="11">
        <v>2</v>
      </c>
      <c r="R52" s="11">
        <v>0</v>
      </c>
      <c r="S52" s="11">
        <v>6</v>
      </c>
      <c r="T52" s="11">
        <v>6</v>
      </c>
      <c r="U52" s="11">
        <v>6</v>
      </c>
      <c r="V52" s="11">
        <v>4</v>
      </c>
      <c r="W52" s="11">
        <v>4</v>
      </c>
      <c r="X52" s="11">
        <v>2</v>
      </c>
      <c r="Y52" s="11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12.75">
      <c r="B53" s="3">
        <v>43</v>
      </c>
      <c r="C53" s="3"/>
      <c r="D53" s="3"/>
      <c r="E53" s="3"/>
      <c r="F53" s="11">
        <v>6</v>
      </c>
      <c r="G53" s="11">
        <v>6</v>
      </c>
      <c r="H53" s="11">
        <v>4</v>
      </c>
      <c r="I53" s="11">
        <v>4</v>
      </c>
      <c r="J53" s="3">
        <v>2</v>
      </c>
      <c r="K53" s="11">
        <v>0</v>
      </c>
      <c r="L53" s="3"/>
      <c r="M53" s="11">
        <v>6</v>
      </c>
      <c r="N53" s="11">
        <v>6</v>
      </c>
      <c r="O53" s="11">
        <v>4</v>
      </c>
      <c r="P53" s="11">
        <v>4</v>
      </c>
      <c r="Q53" s="3">
        <v>2</v>
      </c>
      <c r="R53" s="11">
        <v>0</v>
      </c>
      <c r="S53" s="11">
        <v>6</v>
      </c>
      <c r="T53" s="11">
        <v>6</v>
      </c>
      <c r="U53" s="11">
        <v>6</v>
      </c>
      <c r="V53" s="11">
        <v>4</v>
      </c>
      <c r="W53" s="11">
        <v>4</v>
      </c>
      <c r="X53" s="3">
        <v>2</v>
      </c>
      <c r="Y53" s="11">
        <v>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12.75">
      <c r="B54" s="3">
        <v>44</v>
      </c>
      <c r="C54" s="3"/>
      <c r="D54" s="3"/>
      <c r="E54" s="3"/>
      <c r="F54" s="11">
        <v>6</v>
      </c>
      <c r="G54" s="11">
        <v>6</v>
      </c>
      <c r="H54" s="11">
        <v>4</v>
      </c>
      <c r="I54" s="11">
        <v>4</v>
      </c>
      <c r="J54" s="3">
        <v>2</v>
      </c>
      <c r="K54" s="11">
        <v>0</v>
      </c>
      <c r="L54" s="3"/>
      <c r="M54" s="11">
        <v>6</v>
      </c>
      <c r="N54" s="11">
        <v>6</v>
      </c>
      <c r="O54" s="11">
        <v>4</v>
      </c>
      <c r="P54" s="11">
        <v>4</v>
      </c>
      <c r="Q54" s="3">
        <v>2</v>
      </c>
      <c r="R54" s="11">
        <v>0</v>
      </c>
      <c r="S54" s="11">
        <v>6</v>
      </c>
      <c r="T54" s="11">
        <v>6</v>
      </c>
      <c r="U54" s="11">
        <v>6</v>
      </c>
      <c r="V54" s="11">
        <v>4</v>
      </c>
      <c r="W54" s="11">
        <v>4</v>
      </c>
      <c r="X54" s="3">
        <v>2</v>
      </c>
      <c r="Y54" s="11">
        <v>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12.75">
      <c r="B55" s="3">
        <v>45</v>
      </c>
      <c r="C55" s="3"/>
      <c r="D55" s="3"/>
      <c r="E55" s="3"/>
      <c r="F55" s="11">
        <v>6</v>
      </c>
      <c r="G55" s="11">
        <v>6</v>
      </c>
      <c r="H55" s="11">
        <v>4</v>
      </c>
      <c r="I55" s="11">
        <v>4</v>
      </c>
      <c r="J55" s="3">
        <v>2</v>
      </c>
      <c r="K55" s="11">
        <v>0</v>
      </c>
      <c r="L55" s="3"/>
      <c r="M55" s="11">
        <v>6</v>
      </c>
      <c r="N55" s="11">
        <v>6</v>
      </c>
      <c r="O55" s="11">
        <v>4</v>
      </c>
      <c r="P55" s="11">
        <v>4</v>
      </c>
      <c r="Q55" s="3">
        <v>2</v>
      </c>
      <c r="R55" s="11">
        <v>0</v>
      </c>
      <c r="S55" s="11">
        <v>6</v>
      </c>
      <c r="T55" s="11">
        <v>6</v>
      </c>
      <c r="U55" s="11">
        <v>6</v>
      </c>
      <c r="V55" s="11">
        <v>4</v>
      </c>
      <c r="W55" s="11">
        <v>4</v>
      </c>
      <c r="X55" s="3">
        <v>2</v>
      </c>
      <c r="Y55" s="11">
        <v>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12.75">
      <c r="B56" s="3">
        <v>46</v>
      </c>
      <c r="C56" s="3"/>
      <c r="D56" s="3"/>
      <c r="E56" s="3"/>
      <c r="F56" s="11">
        <v>6</v>
      </c>
      <c r="G56" s="11">
        <v>6</v>
      </c>
      <c r="H56" s="11">
        <v>4</v>
      </c>
      <c r="I56" s="11">
        <v>4</v>
      </c>
      <c r="J56" s="11">
        <v>2</v>
      </c>
      <c r="K56" s="3">
        <v>0</v>
      </c>
      <c r="L56" s="3"/>
      <c r="M56" s="11">
        <v>6</v>
      </c>
      <c r="N56" s="11">
        <v>6</v>
      </c>
      <c r="O56" s="11">
        <v>4</v>
      </c>
      <c r="P56" s="11">
        <v>4</v>
      </c>
      <c r="Q56" s="11">
        <v>2</v>
      </c>
      <c r="R56" s="3">
        <v>0</v>
      </c>
      <c r="S56" s="11">
        <v>6</v>
      </c>
      <c r="T56" s="11">
        <v>6</v>
      </c>
      <c r="U56" s="11">
        <v>6</v>
      </c>
      <c r="V56" s="11">
        <v>4</v>
      </c>
      <c r="W56" s="11">
        <v>4</v>
      </c>
      <c r="X56" s="11">
        <v>2</v>
      </c>
      <c r="Y56" s="3">
        <v>0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12.75">
      <c r="B57" s="3">
        <v>47</v>
      </c>
      <c r="C57" s="3"/>
      <c r="D57" s="3"/>
      <c r="E57" s="3"/>
      <c r="F57" s="11">
        <v>6</v>
      </c>
      <c r="G57" s="11">
        <v>6</v>
      </c>
      <c r="H57" s="11">
        <v>4</v>
      </c>
      <c r="I57" s="11">
        <v>4</v>
      </c>
      <c r="J57" s="3">
        <v>2</v>
      </c>
      <c r="K57" s="11">
        <v>0</v>
      </c>
      <c r="L57" s="3"/>
      <c r="M57" s="11">
        <v>6</v>
      </c>
      <c r="N57" s="11">
        <v>6</v>
      </c>
      <c r="O57" s="11">
        <v>4</v>
      </c>
      <c r="P57" s="11">
        <v>4</v>
      </c>
      <c r="Q57" s="3">
        <v>2</v>
      </c>
      <c r="R57" s="11">
        <v>0</v>
      </c>
      <c r="S57" s="11">
        <v>6</v>
      </c>
      <c r="T57" s="11">
        <v>6</v>
      </c>
      <c r="U57" s="11">
        <v>6</v>
      </c>
      <c r="V57" s="11">
        <v>4</v>
      </c>
      <c r="W57" s="11">
        <v>4</v>
      </c>
      <c r="X57" s="3">
        <v>2</v>
      </c>
      <c r="Y57" s="11">
        <v>0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12.75">
      <c r="B58" s="3">
        <v>48</v>
      </c>
      <c r="C58" s="3"/>
      <c r="D58" s="3"/>
      <c r="E58" s="3"/>
      <c r="F58" s="11">
        <v>6</v>
      </c>
      <c r="G58" s="11">
        <v>6</v>
      </c>
      <c r="H58" s="11">
        <v>4</v>
      </c>
      <c r="I58" s="11">
        <v>4</v>
      </c>
      <c r="J58" s="3">
        <v>2</v>
      </c>
      <c r="K58" s="11">
        <v>0</v>
      </c>
      <c r="L58" s="3"/>
      <c r="M58" s="11">
        <v>6</v>
      </c>
      <c r="N58" s="11">
        <v>6</v>
      </c>
      <c r="O58" s="11">
        <v>4</v>
      </c>
      <c r="P58" s="11">
        <v>4</v>
      </c>
      <c r="Q58" s="3">
        <v>2</v>
      </c>
      <c r="R58" s="11">
        <v>0</v>
      </c>
      <c r="S58" s="11">
        <v>6</v>
      </c>
      <c r="T58" s="11">
        <v>6</v>
      </c>
      <c r="U58" s="11">
        <v>6</v>
      </c>
      <c r="V58" s="11">
        <v>4</v>
      </c>
      <c r="W58" s="11">
        <v>4</v>
      </c>
      <c r="X58" s="3">
        <v>2</v>
      </c>
      <c r="Y58" s="11">
        <v>0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12.75">
      <c r="B59" s="3">
        <v>49</v>
      </c>
      <c r="C59" s="3"/>
      <c r="D59" s="3"/>
      <c r="E59" s="3"/>
      <c r="F59" s="11">
        <v>6</v>
      </c>
      <c r="G59" s="11">
        <v>6</v>
      </c>
      <c r="H59" s="11">
        <v>4</v>
      </c>
      <c r="I59" s="11">
        <v>4</v>
      </c>
      <c r="J59" s="3">
        <v>2</v>
      </c>
      <c r="K59" s="11">
        <v>0</v>
      </c>
      <c r="L59" s="3"/>
      <c r="M59" s="11">
        <v>6</v>
      </c>
      <c r="N59" s="11">
        <v>6</v>
      </c>
      <c r="O59" s="11">
        <v>4</v>
      </c>
      <c r="P59" s="11">
        <v>4</v>
      </c>
      <c r="Q59" s="3">
        <v>2</v>
      </c>
      <c r="R59" s="11">
        <v>0</v>
      </c>
      <c r="S59" s="11">
        <v>6</v>
      </c>
      <c r="T59" s="11">
        <v>6</v>
      </c>
      <c r="U59" s="11">
        <v>6</v>
      </c>
      <c r="V59" s="11">
        <v>4</v>
      </c>
      <c r="W59" s="11">
        <v>4</v>
      </c>
      <c r="X59" s="3">
        <v>2</v>
      </c>
      <c r="Y59" s="11">
        <v>0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12.75">
      <c r="B60" s="3">
        <v>50</v>
      </c>
      <c r="C60" s="3"/>
      <c r="D60" s="3"/>
      <c r="E60" s="3"/>
      <c r="F60" s="11">
        <v>6</v>
      </c>
      <c r="G60" s="11">
        <v>6</v>
      </c>
      <c r="H60" s="11">
        <v>4</v>
      </c>
      <c r="I60" s="11">
        <v>4</v>
      </c>
      <c r="J60" s="11">
        <v>2</v>
      </c>
      <c r="K60" s="3">
        <v>0</v>
      </c>
      <c r="L60" s="3"/>
      <c r="M60" s="11">
        <v>6</v>
      </c>
      <c r="N60" s="11">
        <v>6</v>
      </c>
      <c r="O60" s="11">
        <v>4</v>
      </c>
      <c r="P60" s="11">
        <v>4</v>
      </c>
      <c r="Q60" s="11">
        <v>2</v>
      </c>
      <c r="R60" s="3">
        <v>0</v>
      </c>
      <c r="S60" s="11">
        <v>6</v>
      </c>
      <c r="T60" s="11">
        <v>6</v>
      </c>
      <c r="U60" s="11">
        <v>6</v>
      </c>
      <c r="V60" s="11">
        <v>4</v>
      </c>
      <c r="W60" s="11">
        <v>4</v>
      </c>
      <c r="X60" s="11">
        <v>2</v>
      </c>
      <c r="Y60" s="3">
        <v>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12.75">
      <c r="B61" s="3">
        <v>51</v>
      </c>
      <c r="C61" s="3"/>
      <c r="D61" s="3"/>
      <c r="E61" s="3"/>
      <c r="F61" s="11">
        <v>6</v>
      </c>
      <c r="G61" s="11">
        <v>6</v>
      </c>
      <c r="H61" s="11">
        <v>6</v>
      </c>
      <c r="I61" s="11">
        <v>4</v>
      </c>
      <c r="J61" s="3">
        <v>2</v>
      </c>
      <c r="K61" s="11">
        <v>0</v>
      </c>
      <c r="L61" s="3"/>
      <c r="M61" s="11">
        <v>6</v>
      </c>
      <c r="N61" s="11">
        <v>6</v>
      </c>
      <c r="O61" s="11">
        <v>6</v>
      </c>
      <c r="P61" s="11">
        <v>4</v>
      </c>
      <c r="Q61" s="3">
        <v>2</v>
      </c>
      <c r="R61" s="11">
        <v>0</v>
      </c>
      <c r="S61" s="11">
        <v>6</v>
      </c>
      <c r="T61" s="11">
        <v>6</v>
      </c>
      <c r="U61" s="11">
        <v>6</v>
      </c>
      <c r="V61" s="11">
        <v>6</v>
      </c>
      <c r="W61" s="11">
        <v>4</v>
      </c>
      <c r="X61" s="3">
        <v>2</v>
      </c>
      <c r="Y61" s="11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12.75">
      <c r="B62" s="3">
        <v>52</v>
      </c>
      <c r="C62" s="3"/>
      <c r="D62" s="3"/>
      <c r="E62" s="3"/>
      <c r="F62" s="11">
        <v>6</v>
      </c>
      <c r="G62" s="11">
        <v>6</v>
      </c>
      <c r="H62" s="11">
        <v>6</v>
      </c>
      <c r="I62" s="11">
        <v>4</v>
      </c>
      <c r="J62" s="11">
        <v>4</v>
      </c>
      <c r="K62" s="11">
        <v>2</v>
      </c>
      <c r="L62" s="3"/>
      <c r="M62" s="11">
        <v>6</v>
      </c>
      <c r="N62" s="11">
        <v>6</v>
      </c>
      <c r="O62" s="11">
        <v>6</v>
      </c>
      <c r="P62" s="11">
        <v>4</v>
      </c>
      <c r="Q62" s="11">
        <v>4</v>
      </c>
      <c r="R62" s="11">
        <v>2</v>
      </c>
      <c r="S62" s="11">
        <v>6</v>
      </c>
      <c r="T62" s="11">
        <v>6</v>
      </c>
      <c r="U62" s="11">
        <v>6</v>
      </c>
      <c r="V62" s="11">
        <v>6</v>
      </c>
      <c r="W62" s="11">
        <v>4</v>
      </c>
      <c r="X62" s="11">
        <v>4</v>
      </c>
      <c r="Y62" s="11">
        <v>2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12.75">
      <c r="B63" s="3">
        <v>53</v>
      </c>
      <c r="C63" s="3"/>
      <c r="D63" s="3"/>
      <c r="E63" s="3"/>
      <c r="F63" s="11">
        <v>6</v>
      </c>
      <c r="G63" s="11">
        <v>6</v>
      </c>
      <c r="H63" s="11">
        <v>6</v>
      </c>
      <c r="I63" s="11">
        <v>4</v>
      </c>
      <c r="J63" s="11">
        <v>4</v>
      </c>
      <c r="K63" s="3">
        <v>2</v>
      </c>
      <c r="L63" s="3"/>
      <c r="M63" s="11">
        <v>6</v>
      </c>
      <c r="N63" s="11">
        <v>6</v>
      </c>
      <c r="O63" s="11">
        <v>6</v>
      </c>
      <c r="P63" s="11">
        <v>4</v>
      </c>
      <c r="Q63" s="11">
        <v>4</v>
      </c>
      <c r="R63" s="3">
        <v>2</v>
      </c>
      <c r="S63" s="11">
        <v>6</v>
      </c>
      <c r="T63" s="11">
        <v>6</v>
      </c>
      <c r="U63" s="11">
        <v>6</v>
      </c>
      <c r="V63" s="11">
        <v>6</v>
      </c>
      <c r="W63" s="11">
        <v>4</v>
      </c>
      <c r="X63" s="11">
        <v>4</v>
      </c>
      <c r="Y63" s="3">
        <v>2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12.75">
      <c r="B64" s="3">
        <v>54</v>
      </c>
      <c r="C64" s="3"/>
      <c r="D64" s="3"/>
      <c r="E64" s="3"/>
      <c r="F64" s="11">
        <v>6</v>
      </c>
      <c r="G64" s="11">
        <v>6</v>
      </c>
      <c r="H64" s="11">
        <v>6</v>
      </c>
      <c r="I64" s="11">
        <v>4</v>
      </c>
      <c r="J64" s="11">
        <v>4</v>
      </c>
      <c r="K64" s="3">
        <v>2</v>
      </c>
      <c r="L64" s="3"/>
      <c r="M64" s="11">
        <v>6</v>
      </c>
      <c r="N64" s="11">
        <v>6</v>
      </c>
      <c r="O64" s="11">
        <v>6</v>
      </c>
      <c r="P64" s="11">
        <v>4</v>
      </c>
      <c r="Q64" s="11">
        <v>4</v>
      </c>
      <c r="R64" s="3">
        <v>2</v>
      </c>
      <c r="S64" s="11">
        <v>6</v>
      </c>
      <c r="T64" s="11">
        <v>6</v>
      </c>
      <c r="U64" s="11">
        <v>6</v>
      </c>
      <c r="V64" s="11">
        <v>6</v>
      </c>
      <c r="W64" s="11">
        <v>4</v>
      </c>
      <c r="X64" s="11">
        <v>4</v>
      </c>
      <c r="Y64" s="3">
        <v>2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12.75">
      <c r="B65" s="3">
        <v>55</v>
      </c>
      <c r="C65" s="3"/>
      <c r="D65" s="3"/>
      <c r="E65" s="3"/>
      <c r="F65" s="11">
        <v>6</v>
      </c>
      <c r="G65" s="11">
        <v>6</v>
      </c>
      <c r="H65" s="11">
        <v>6</v>
      </c>
      <c r="I65" s="11">
        <v>4</v>
      </c>
      <c r="J65" s="11">
        <v>4</v>
      </c>
      <c r="K65" s="3">
        <v>2</v>
      </c>
      <c r="L65" s="3"/>
      <c r="M65" s="11">
        <v>6</v>
      </c>
      <c r="N65" s="11">
        <v>6</v>
      </c>
      <c r="O65" s="11">
        <v>6</v>
      </c>
      <c r="P65" s="11">
        <v>4</v>
      </c>
      <c r="Q65" s="11">
        <v>4</v>
      </c>
      <c r="R65" s="3">
        <v>2</v>
      </c>
      <c r="S65" s="11">
        <v>6</v>
      </c>
      <c r="T65" s="11">
        <v>6</v>
      </c>
      <c r="U65" s="11">
        <v>6</v>
      </c>
      <c r="V65" s="11">
        <v>6</v>
      </c>
      <c r="W65" s="11">
        <v>4</v>
      </c>
      <c r="X65" s="11">
        <v>4</v>
      </c>
      <c r="Y65" s="3">
        <v>2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12.75">
      <c r="B66" s="3">
        <v>56</v>
      </c>
      <c r="C66" s="3"/>
      <c r="D66" s="3"/>
      <c r="E66" s="3"/>
      <c r="F66" s="11">
        <v>6</v>
      </c>
      <c r="G66" s="11">
        <v>6</v>
      </c>
      <c r="H66" s="11">
        <v>6</v>
      </c>
      <c r="I66" s="11">
        <v>4</v>
      </c>
      <c r="J66" s="11">
        <v>4</v>
      </c>
      <c r="K66" s="11">
        <v>2</v>
      </c>
      <c r="L66" s="3"/>
      <c r="M66" s="11">
        <v>6</v>
      </c>
      <c r="N66" s="11">
        <v>6</v>
      </c>
      <c r="O66" s="11">
        <v>6</v>
      </c>
      <c r="P66" s="11">
        <v>4</v>
      </c>
      <c r="Q66" s="11">
        <v>4</v>
      </c>
      <c r="R66" s="11">
        <v>2</v>
      </c>
      <c r="S66" s="11">
        <v>6</v>
      </c>
      <c r="T66" s="11">
        <v>6</v>
      </c>
      <c r="U66" s="11">
        <v>6</v>
      </c>
      <c r="V66" s="11">
        <v>6</v>
      </c>
      <c r="W66" s="11">
        <v>4</v>
      </c>
      <c r="X66" s="11">
        <v>4</v>
      </c>
      <c r="Y66" s="11">
        <v>2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2:49" ht="12.75">
      <c r="B67" s="3">
        <v>57</v>
      </c>
      <c r="C67" s="3"/>
      <c r="D67" s="3"/>
      <c r="E67" s="3"/>
      <c r="F67" s="11">
        <v>6</v>
      </c>
      <c r="G67" s="11">
        <v>6</v>
      </c>
      <c r="H67" s="11">
        <v>6</v>
      </c>
      <c r="I67" s="11">
        <v>4</v>
      </c>
      <c r="J67" s="11">
        <v>4</v>
      </c>
      <c r="K67" s="3">
        <v>2</v>
      </c>
      <c r="L67" s="3"/>
      <c r="M67" s="11">
        <v>6</v>
      </c>
      <c r="N67" s="11">
        <v>6</v>
      </c>
      <c r="O67" s="11">
        <v>6</v>
      </c>
      <c r="P67" s="11">
        <v>4</v>
      </c>
      <c r="Q67" s="11">
        <v>4</v>
      </c>
      <c r="R67" s="3">
        <v>2</v>
      </c>
      <c r="S67" s="11">
        <v>6</v>
      </c>
      <c r="T67" s="11">
        <v>6</v>
      </c>
      <c r="U67" s="11">
        <v>6</v>
      </c>
      <c r="V67" s="11">
        <v>6</v>
      </c>
      <c r="W67" s="11">
        <v>4</v>
      </c>
      <c r="X67" s="11">
        <v>4</v>
      </c>
      <c r="Y67" s="3">
        <v>2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2:49" ht="12.75">
      <c r="B68" s="3">
        <v>58</v>
      </c>
      <c r="C68" s="3"/>
      <c r="D68" s="3"/>
      <c r="E68" s="3"/>
      <c r="F68" s="11">
        <v>6</v>
      </c>
      <c r="G68" s="11">
        <v>6</v>
      </c>
      <c r="H68" s="11">
        <v>6</v>
      </c>
      <c r="I68" s="11">
        <v>4</v>
      </c>
      <c r="J68" s="11">
        <v>4</v>
      </c>
      <c r="K68" s="3">
        <v>2</v>
      </c>
      <c r="L68" s="3"/>
      <c r="M68" s="11">
        <v>6</v>
      </c>
      <c r="N68" s="11">
        <v>6</v>
      </c>
      <c r="O68" s="11">
        <v>6</v>
      </c>
      <c r="P68" s="11">
        <v>4</v>
      </c>
      <c r="Q68" s="11">
        <v>4</v>
      </c>
      <c r="R68" s="3">
        <v>2</v>
      </c>
      <c r="S68" s="11">
        <v>6</v>
      </c>
      <c r="T68" s="11">
        <v>6</v>
      </c>
      <c r="U68" s="11">
        <v>6</v>
      </c>
      <c r="V68" s="11">
        <v>6</v>
      </c>
      <c r="W68" s="11">
        <v>4</v>
      </c>
      <c r="X68" s="11">
        <v>4</v>
      </c>
      <c r="Y68" s="3">
        <v>2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2:49" ht="12.75">
      <c r="B69" s="3">
        <v>59</v>
      </c>
      <c r="C69" s="3"/>
      <c r="D69" s="3"/>
      <c r="E69" s="3"/>
      <c r="F69" s="11">
        <v>6</v>
      </c>
      <c r="G69" s="11">
        <v>6</v>
      </c>
      <c r="H69" s="11">
        <v>6</v>
      </c>
      <c r="I69" s="11">
        <v>4</v>
      </c>
      <c r="J69" s="11">
        <v>4</v>
      </c>
      <c r="K69" s="3">
        <v>2</v>
      </c>
      <c r="L69" s="3"/>
      <c r="M69" s="11">
        <v>6</v>
      </c>
      <c r="N69" s="11">
        <v>6</v>
      </c>
      <c r="O69" s="11">
        <v>6</v>
      </c>
      <c r="P69" s="11">
        <v>4</v>
      </c>
      <c r="Q69" s="11">
        <v>4</v>
      </c>
      <c r="R69" s="3">
        <v>2</v>
      </c>
      <c r="S69" s="11">
        <v>6</v>
      </c>
      <c r="T69" s="11">
        <v>6</v>
      </c>
      <c r="U69" s="11">
        <v>6</v>
      </c>
      <c r="V69" s="11">
        <v>6</v>
      </c>
      <c r="W69" s="11">
        <v>4</v>
      </c>
      <c r="X69" s="11">
        <v>4</v>
      </c>
      <c r="Y69" s="3">
        <v>2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2:49" ht="12.75">
      <c r="B70" s="3">
        <v>60</v>
      </c>
      <c r="C70" s="3"/>
      <c r="D70" s="3"/>
      <c r="E70" s="3"/>
      <c r="F70" s="11">
        <v>6</v>
      </c>
      <c r="G70" s="11">
        <v>6</v>
      </c>
      <c r="H70" s="11">
        <v>6</v>
      </c>
      <c r="I70" s="11">
        <v>4</v>
      </c>
      <c r="J70" s="11">
        <v>4</v>
      </c>
      <c r="K70" s="11">
        <v>2</v>
      </c>
      <c r="L70" s="3"/>
      <c r="M70" s="11">
        <v>6</v>
      </c>
      <c r="N70" s="11">
        <v>6</v>
      </c>
      <c r="O70" s="11">
        <v>6</v>
      </c>
      <c r="P70" s="11">
        <v>4</v>
      </c>
      <c r="Q70" s="11">
        <v>4</v>
      </c>
      <c r="R70" s="11">
        <v>2</v>
      </c>
      <c r="S70" s="11">
        <v>6</v>
      </c>
      <c r="T70" s="11">
        <v>6</v>
      </c>
      <c r="U70" s="11">
        <v>6</v>
      </c>
      <c r="V70" s="11">
        <v>6</v>
      </c>
      <c r="W70" s="11">
        <v>4</v>
      </c>
      <c r="X70" s="11">
        <v>4</v>
      </c>
      <c r="Y70" s="11">
        <v>2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2:49" ht="12.75">
      <c r="B71" s="3">
        <v>61</v>
      </c>
      <c r="C71" s="3"/>
      <c r="D71" s="3"/>
      <c r="E71" s="3"/>
      <c r="F71" s="11">
        <v>8</v>
      </c>
      <c r="G71" s="11">
        <v>6</v>
      </c>
      <c r="H71" s="11">
        <v>6</v>
      </c>
      <c r="I71" s="11">
        <v>6</v>
      </c>
      <c r="J71" s="11">
        <v>4</v>
      </c>
      <c r="K71" s="3">
        <v>2</v>
      </c>
      <c r="L71" s="3"/>
      <c r="M71" s="11">
        <v>8</v>
      </c>
      <c r="N71" s="11">
        <v>6</v>
      </c>
      <c r="O71" s="11">
        <v>6</v>
      </c>
      <c r="P71" s="11">
        <v>6</v>
      </c>
      <c r="Q71" s="11">
        <v>4</v>
      </c>
      <c r="R71" s="3">
        <v>2</v>
      </c>
      <c r="S71" s="11">
        <v>8</v>
      </c>
      <c r="T71" s="11">
        <v>8</v>
      </c>
      <c r="U71" s="11">
        <v>6</v>
      </c>
      <c r="V71" s="11">
        <v>6</v>
      </c>
      <c r="W71" s="11">
        <v>6</v>
      </c>
      <c r="X71" s="11">
        <v>4</v>
      </c>
      <c r="Y71" s="3">
        <v>2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2:49" ht="12.75">
      <c r="B72" s="3">
        <v>62</v>
      </c>
      <c r="C72" s="3"/>
      <c r="D72" s="3"/>
      <c r="E72" s="3"/>
      <c r="F72" s="11">
        <v>8</v>
      </c>
      <c r="G72" s="11">
        <v>6</v>
      </c>
      <c r="H72" s="11">
        <v>6</v>
      </c>
      <c r="I72" s="11">
        <v>6</v>
      </c>
      <c r="J72" s="11">
        <v>4</v>
      </c>
      <c r="K72" s="11">
        <v>4</v>
      </c>
      <c r="L72" s="3"/>
      <c r="M72" s="11">
        <v>8</v>
      </c>
      <c r="N72" s="11">
        <v>6</v>
      </c>
      <c r="O72" s="11">
        <v>6</v>
      </c>
      <c r="P72" s="11">
        <v>6</v>
      </c>
      <c r="Q72" s="11">
        <v>4</v>
      </c>
      <c r="R72" s="11">
        <v>4</v>
      </c>
      <c r="S72" s="11">
        <v>8</v>
      </c>
      <c r="T72" s="11">
        <v>8</v>
      </c>
      <c r="U72" s="11">
        <v>6</v>
      </c>
      <c r="V72" s="11">
        <v>6</v>
      </c>
      <c r="W72" s="11">
        <v>6</v>
      </c>
      <c r="X72" s="11">
        <v>4</v>
      </c>
      <c r="Y72" s="11">
        <v>4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2:49" ht="12.75">
      <c r="B73" s="3">
        <v>63</v>
      </c>
      <c r="C73" s="3"/>
      <c r="D73" s="3"/>
      <c r="E73" s="3"/>
      <c r="F73" s="11">
        <v>8</v>
      </c>
      <c r="G73" s="11">
        <v>6</v>
      </c>
      <c r="H73" s="11">
        <v>6</v>
      </c>
      <c r="I73" s="11">
        <v>6</v>
      </c>
      <c r="J73" s="11">
        <v>4</v>
      </c>
      <c r="K73" s="11">
        <v>4</v>
      </c>
      <c r="L73" s="3"/>
      <c r="M73" s="11">
        <v>8</v>
      </c>
      <c r="N73" s="11">
        <v>6</v>
      </c>
      <c r="O73" s="11">
        <v>6</v>
      </c>
      <c r="P73" s="11">
        <v>6</v>
      </c>
      <c r="Q73" s="11">
        <v>4</v>
      </c>
      <c r="R73" s="11">
        <v>4</v>
      </c>
      <c r="S73" s="11">
        <v>8</v>
      </c>
      <c r="T73" s="11">
        <v>8</v>
      </c>
      <c r="U73" s="11">
        <v>6</v>
      </c>
      <c r="V73" s="11">
        <v>6</v>
      </c>
      <c r="W73" s="11">
        <v>6</v>
      </c>
      <c r="X73" s="11">
        <v>4</v>
      </c>
      <c r="Y73" s="11">
        <v>4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2:49" ht="12.75">
      <c r="B74" s="3">
        <v>64</v>
      </c>
      <c r="C74" s="3"/>
      <c r="D74" s="3"/>
      <c r="E74" s="3"/>
      <c r="F74" s="11">
        <v>8</v>
      </c>
      <c r="G74" s="11">
        <v>6</v>
      </c>
      <c r="H74" s="11">
        <v>6</v>
      </c>
      <c r="I74" s="11">
        <v>6</v>
      </c>
      <c r="J74" s="11">
        <v>4</v>
      </c>
      <c r="K74" s="11">
        <v>4</v>
      </c>
      <c r="L74" s="3"/>
      <c r="M74" s="11">
        <v>8</v>
      </c>
      <c r="N74" s="11">
        <v>6</v>
      </c>
      <c r="O74" s="11">
        <v>6</v>
      </c>
      <c r="P74" s="11">
        <v>6</v>
      </c>
      <c r="Q74" s="11">
        <v>4</v>
      </c>
      <c r="R74" s="11">
        <v>4</v>
      </c>
      <c r="S74" s="11">
        <v>8</v>
      </c>
      <c r="T74" s="11">
        <v>8</v>
      </c>
      <c r="U74" s="11">
        <v>6</v>
      </c>
      <c r="V74" s="11">
        <v>6</v>
      </c>
      <c r="W74" s="11">
        <v>6</v>
      </c>
      <c r="X74" s="11">
        <v>4</v>
      </c>
      <c r="Y74" s="11">
        <v>4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2:49" ht="12.75">
      <c r="B75" s="3">
        <v>65</v>
      </c>
      <c r="C75" s="3"/>
      <c r="D75" s="3"/>
      <c r="E75" s="3"/>
      <c r="F75" s="11">
        <v>8</v>
      </c>
      <c r="G75" s="11">
        <v>6</v>
      </c>
      <c r="H75" s="11">
        <v>6</v>
      </c>
      <c r="I75" s="11">
        <v>6</v>
      </c>
      <c r="J75" s="11">
        <v>4</v>
      </c>
      <c r="K75" s="11">
        <v>4</v>
      </c>
      <c r="L75" s="3"/>
      <c r="M75" s="11">
        <v>8</v>
      </c>
      <c r="N75" s="11">
        <v>6</v>
      </c>
      <c r="O75" s="11">
        <v>6</v>
      </c>
      <c r="P75" s="11">
        <v>6</v>
      </c>
      <c r="Q75" s="11">
        <v>4</v>
      </c>
      <c r="R75" s="11">
        <v>4</v>
      </c>
      <c r="S75" s="11">
        <v>8</v>
      </c>
      <c r="T75" s="11">
        <v>8</v>
      </c>
      <c r="U75" s="11">
        <v>6</v>
      </c>
      <c r="V75" s="11">
        <v>6</v>
      </c>
      <c r="W75" s="11">
        <v>6</v>
      </c>
      <c r="X75" s="11">
        <v>4</v>
      </c>
      <c r="Y75" s="11">
        <v>4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2:49" ht="12.75">
      <c r="B76" s="3">
        <v>66</v>
      </c>
      <c r="C76" s="3"/>
      <c r="D76" s="3"/>
      <c r="E76" s="3"/>
      <c r="F76" s="11">
        <v>8</v>
      </c>
      <c r="G76" s="11">
        <v>6</v>
      </c>
      <c r="H76" s="11">
        <v>6</v>
      </c>
      <c r="I76" s="11">
        <v>6</v>
      </c>
      <c r="J76" s="11">
        <v>4</v>
      </c>
      <c r="K76" s="11">
        <v>4</v>
      </c>
      <c r="L76" s="3"/>
      <c r="M76" s="11">
        <v>8</v>
      </c>
      <c r="N76" s="11">
        <v>6</v>
      </c>
      <c r="O76" s="11">
        <v>6</v>
      </c>
      <c r="P76" s="11">
        <v>6</v>
      </c>
      <c r="Q76" s="11">
        <v>4</v>
      </c>
      <c r="R76" s="11">
        <v>4</v>
      </c>
      <c r="S76" s="11">
        <v>8</v>
      </c>
      <c r="T76" s="11">
        <v>8</v>
      </c>
      <c r="U76" s="11">
        <v>6</v>
      </c>
      <c r="V76" s="11">
        <v>6</v>
      </c>
      <c r="W76" s="11">
        <v>6</v>
      </c>
      <c r="X76" s="11">
        <v>4</v>
      </c>
      <c r="Y76" s="11">
        <v>4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2:49" ht="12.75">
      <c r="B77" s="3">
        <v>67</v>
      </c>
      <c r="C77" s="3"/>
      <c r="D77" s="3"/>
      <c r="E77" s="3"/>
      <c r="F77" s="11">
        <v>8</v>
      </c>
      <c r="G77" s="11">
        <v>6</v>
      </c>
      <c r="H77" s="11">
        <v>6</v>
      </c>
      <c r="I77" s="11">
        <v>6</v>
      </c>
      <c r="J77" s="11">
        <v>4</v>
      </c>
      <c r="K77" s="11">
        <v>4</v>
      </c>
      <c r="L77" s="3"/>
      <c r="M77" s="11">
        <v>8</v>
      </c>
      <c r="N77" s="11">
        <v>6</v>
      </c>
      <c r="O77" s="11">
        <v>6</v>
      </c>
      <c r="P77" s="11">
        <v>6</v>
      </c>
      <c r="Q77" s="11">
        <v>4</v>
      </c>
      <c r="R77" s="11">
        <v>4</v>
      </c>
      <c r="S77" s="11">
        <v>8</v>
      </c>
      <c r="T77" s="11">
        <v>8</v>
      </c>
      <c r="U77" s="11">
        <v>6</v>
      </c>
      <c r="V77" s="11">
        <v>6</v>
      </c>
      <c r="W77" s="11">
        <v>6</v>
      </c>
      <c r="X77" s="11">
        <v>4</v>
      </c>
      <c r="Y77" s="11">
        <v>4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2:49" ht="12.75">
      <c r="B78" s="3">
        <v>68</v>
      </c>
      <c r="C78" s="3"/>
      <c r="D78" s="3"/>
      <c r="E78" s="3"/>
      <c r="F78" s="11">
        <v>8</v>
      </c>
      <c r="G78" s="11">
        <v>6</v>
      </c>
      <c r="H78" s="11">
        <v>6</v>
      </c>
      <c r="I78" s="11">
        <v>6</v>
      </c>
      <c r="J78" s="11">
        <v>4</v>
      </c>
      <c r="K78" s="11">
        <v>4</v>
      </c>
      <c r="L78" s="3"/>
      <c r="M78" s="11">
        <v>8</v>
      </c>
      <c r="N78" s="11">
        <v>6</v>
      </c>
      <c r="O78" s="11">
        <v>6</v>
      </c>
      <c r="P78" s="11">
        <v>6</v>
      </c>
      <c r="Q78" s="11">
        <v>4</v>
      </c>
      <c r="R78" s="11">
        <v>4</v>
      </c>
      <c r="S78" s="11">
        <v>8</v>
      </c>
      <c r="T78" s="11">
        <v>8</v>
      </c>
      <c r="U78" s="11">
        <v>6</v>
      </c>
      <c r="V78" s="11">
        <v>6</v>
      </c>
      <c r="W78" s="11">
        <v>6</v>
      </c>
      <c r="X78" s="11">
        <v>4</v>
      </c>
      <c r="Y78" s="11">
        <v>4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2:49" ht="12.75">
      <c r="B79" s="3">
        <v>69</v>
      </c>
      <c r="C79" s="3"/>
      <c r="D79" s="3"/>
      <c r="E79" s="3"/>
      <c r="F79" s="11">
        <v>8</v>
      </c>
      <c r="G79" s="11">
        <v>6</v>
      </c>
      <c r="H79" s="11">
        <v>6</v>
      </c>
      <c r="I79" s="11">
        <v>6</v>
      </c>
      <c r="J79" s="11">
        <v>4</v>
      </c>
      <c r="K79" s="11">
        <v>4</v>
      </c>
      <c r="L79" s="3"/>
      <c r="M79" s="11">
        <v>8</v>
      </c>
      <c r="N79" s="11">
        <v>6</v>
      </c>
      <c r="O79" s="11">
        <v>6</v>
      </c>
      <c r="P79" s="11">
        <v>6</v>
      </c>
      <c r="Q79" s="11">
        <v>4</v>
      </c>
      <c r="R79" s="11">
        <v>4</v>
      </c>
      <c r="S79" s="11">
        <v>8</v>
      </c>
      <c r="T79" s="11">
        <v>8</v>
      </c>
      <c r="U79" s="11">
        <v>6</v>
      </c>
      <c r="V79" s="11">
        <v>6</v>
      </c>
      <c r="W79" s="11">
        <v>6</v>
      </c>
      <c r="X79" s="11">
        <v>4</v>
      </c>
      <c r="Y79" s="11">
        <v>4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2:49" ht="12.75">
      <c r="B80" s="3">
        <v>70</v>
      </c>
      <c r="C80" s="3"/>
      <c r="D80" s="3"/>
      <c r="E80" s="3"/>
      <c r="F80" s="11">
        <v>8</v>
      </c>
      <c r="G80" s="11">
        <v>6</v>
      </c>
      <c r="H80" s="11">
        <v>6</v>
      </c>
      <c r="I80" s="11">
        <v>6</v>
      </c>
      <c r="J80" s="11">
        <v>4</v>
      </c>
      <c r="K80" s="11">
        <v>4</v>
      </c>
      <c r="L80" s="3"/>
      <c r="M80" s="11">
        <v>8</v>
      </c>
      <c r="N80" s="11">
        <v>6</v>
      </c>
      <c r="O80" s="11">
        <v>6</v>
      </c>
      <c r="P80" s="11">
        <v>6</v>
      </c>
      <c r="Q80" s="11">
        <v>4</v>
      </c>
      <c r="R80" s="11">
        <v>4</v>
      </c>
      <c r="S80" s="11">
        <v>8</v>
      </c>
      <c r="T80" s="11">
        <v>8</v>
      </c>
      <c r="U80" s="11">
        <v>6</v>
      </c>
      <c r="V80" s="11">
        <v>6</v>
      </c>
      <c r="W80" s="11">
        <v>6</v>
      </c>
      <c r="X80" s="11">
        <v>4</v>
      </c>
      <c r="Y80" s="11">
        <v>4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2:49" ht="12.75">
      <c r="B81" s="3">
        <v>71</v>
      </c>
      <c r="C81" s="3"/>
      <c r="D81" s="3"/>
      <c r="E81" s="3"/>
      <c r="F81" s="11">
        <v>8</v>
      </c>
      <c r="G81" s="11">
        <v>8</v>
      </c>
      <c r="H81" s="11">
        <v>6</v>
      </c>
      <c r="I81" s="11">
        <v>6</v>
      </c>
      <c r="J81" s="11">
        <v>6</v>
      </c>
      <c r="K81" s="11">
        <v>4</v>
      </c>
      <c r="L81" s="3"/>
      <c r="M81" s="11">
        <v>8</v>
      </c>
      <c r="N81" s="11">
        <v>8</v>
      </c>
      <c r="O81" s="11">
        <v>6</v>
      </c>
      <c r="P81" s="11">
        <v>6</v>
      </c>
      <c r="Q81" s="11">
        <v>6</v>
      </c>
      <c r="R81" s="11">
        <v>4</v>
      </c>
      <c r="S81" s="11">
        <v>8</v>
      </c>
      <c r="T81" s="11">
        <v>8</v>
      </c>
      <c r="U81" s="11">
        <v>8</v>
      </c>
      <c r="V81" s="11">
        <v>6</v>
      </c>
      <c r="W81" s="11">
        <v>6</v>
      </c>
      <c r="X81" s="11">
        <v>6</v>
      </c>
      <c r="Y81" s="11">
        <v>4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2:49" ht="12.75">
      <c r="B82" s="3">
        <v>72</v>
      </c>
      <c r="C82" s="3"/>
      <c r="D82" s="3"/>
      <c r="E82" s="3"/>
      <c r="F82" s="11">
        <v>8</v>
      </c>
      <c r="G82" s="11">
        <v>8</v>
      </c>
      <c r="H82" s="11">
        <v>6</v>
      </c>
      <c r="I82" s="11">
        <v>6</v>
      </c>
      <c r="J82" s="11">
        <v>6</v>
      </c>
      <c r="K82" s="11">
        <v>4</v>
      </c>
      <c r="L82" s="3"/>
      <c r="M82" s="11">
        <v>8</v>
      </c>
      <c r="N82" s="11">
        <v>8</v>
      </c>
      <c r="O82" s="11">
        <v>6</v>
      </c>
      <c r="P82" s="11">
        <v>6</v>
      </c>
      <c r="Q82" s="11">
        <v>6</v>
      </c>
      <c r="R82" s="11">
        <v>4</v>
      </c>
      <c r="S82" s="11">
        <v>8</v>
      </c>
      <c r="T82" s="11">
        <v>8</v>
      </c>
      <c r="U82" s="11">
        <v>8</v>
      </c>
      <c r="V82" s="11">
        <v>6</v>
      </c>
      <c r="W82" s="11">
        <v>6</v>
      </c>
      <c r="X82" s="11">
        <v>6</v>
      </c>
      <c r="Y82" s="11">
        <v>4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2:49" ht="12.75">
      <c r="B83" s="3">
        <v>73</v>
      </c>
      <c r="C83" s="3"/>
      <c r="D83" s="3"/>
      <c r="E83" s="3"/>
      <c r="F83" s="11">
        <v>8</v>
      </c>
      <c r="G83" s="11">
        <v>8</v>
      </c>
      <c r="H83" s="11">
        <v>6</v>
      </c>
      <c r="I83" s="11">
        <v>6</v>
      </c>
      <c r="J83" s="11">
        <v>6</v>
      </c>
      <c r="K83" s="11">
        <v>4</v>
      </c>
      <c r="L83" s="3"/>
      <c r="M83" s="11">
        <v>8</v>
      </c>
      <c r="N83" s="11">
        <v>8</v>
      </c>
      <c r="O83" s="11">
        <v>6</v>
      </c>
      <c r="P83" s="11">
        <v>6</v>
      </c>
      <c r="Q83" s="11">
        <v>6</v>
      </c>
      <c r="R83" s="11">
        <v>4</v>
      </c>
      <c r="S83" s="11">
        <v>8</v>
      </c>
      <c r="T83" s="11">
        <v>8</v>
      </c>
      <c r="U83" s="11">
        <v>8</v>
      </c>
      <c r="V83" s="11">
        <v>6</v>
      </c>
      <c r="W83" s="11">
        <v>6</v>
      </c>
      <c r="X83" s="11">
        <v>6</v>
      </c>
      <c r="Y83" s="11">
        <v>4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2:49" ht="12.75">
      <c r="B84" s="3">
        <v>74</v>
      </c>
      <c r="C84" s="3"/>
      <c r="D84" s="3"/>
      <c r="E84" s="3"/>
      <c r="F84" s="11">
        <v>8</v>
      </c>
      <c r="G84" s="11">
        <v>8</v>
      </c>
      <c r="H84" s="11">
        <v>6</v>
      </c>
      <c r="I84" s="11">
        <v>6</v>
      </c>
      <c r="J84" s="11">
        <v>6</v>
      </c>
      <c r="K84" s="11">
        <v>4</v>
      </c>
      <c r="L84" s="3"/>
      <c r="M84" s="11">
        <v>8</v>
      </c>
      <c r="N84" s="11">
        <v>8</v>
      </c>
      <c r="O84" s="11">
        <v>6</v>
      </c>
      <c r="P84" s="11">
        <v>6</v>
      </c>
      <c r="Q84" s="11">
        <v>6</v>
      </c>
      <c r="R84" s="11">
        <v>4</v>
      </c>
      <c r="S84" s="11">
        <v>8</v>
      </c>
      <c r="T84" s="11">
        <v>8</v>
      </c>
      <c r="U84" s="11">
        <v>8</v>
      </c>
      <c r="V84" s="11">
        <v>6</v>
      </c>
      <c r="W84" s="11">
        <v>6</v>
      </c>
      <c r="X84" s="11">
        <v>6</v>
      </c>
      <c r="Y84" s="11">
        <v>4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2:49" ht="12.75">
      <c r="B85" s="3">
        <v>75</v>
      </c>
      <c r="C85" s="3"/>
      <c r="D85" s="3"/>
      <c r="E85" s="3"/>
      <c r="F85" s="11">
        <v>8</v>
      </c>
      <c r="G85" s="11">
        <v>8</v>
      </c>
      <c r="H85" s="11">
        <v>6</v>
      </c>
      <c r="I85" s="11">
        <v>6</v>
      </c>
      <c r="J85" s="11">
        <v>6</v>
      </c>
      <c r="K85" s="11">
        <v>4</v>
      </c>
      <c r="L85" s="3"/>
      <c r="M85" s="11">
        <v>8</v>
      </c>
      <c r="N85" s="11">
        <v>8</v>
      </c>
      <c r="O85" s="11">
        <v>6</v>
      </c>
      <c r="P85" s="11">
        <v>6</v>
      </c>
      <c r="Q85" s="11">
        <v>6</v>
      </c>
      <c r="R85" s="11">
        <v>4</v>
      </c>
      <c r="S85" s="11">
        <v>8</v>
      </c>
      <c r="T85" s="11">
        <v>8</v>
      </c>
      <c r="U85" s="11">
        <v>8</v>
      </c>
      <c r="V85" s="11">
        <v>6</v>
      </c>
      <c r="W85" s="11">
        <v>6</v>
      </c>
      <c r="X85" s="11">
        <v>6</v>
      </c>
      <c r="Y85" s="11">
        <v>4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2:49" ht="12.75">
      <c r="B86" s="3">
        <v>76</v>
      </c>
      <c r="C86" s="3"/>
      <c r="D86" s="3"/>
      <c r="E86" s="3"/>
      <c r="F86" s="11">
        <v>8</v>
      </c>
      <c r="G86" s="11">
        <v>8</v>
      </c>
      <c r="H86" s="11">
        <v>6</v>
      </c>
      <c r="I86" s="11">
        <v>6</v>
      </c>
      <c r="J86" s="11">
        <v>6</v>
      </c>
      <c r="K86" s="11">
        <v>4</v>
      </c>
      <c r="L86" s="3"/>
      <c r="M86" s="11">
        <v>8</v>
      </c>
      <c r="N86" s="11">
        <v>8</v>
      </c>
      <c r="O86" s="11">
        <v>6</v>
      </c>
      <c r="P86" s="11">
        <v>6</v>
      </c>
      <c r="Q86" s="11">
        <v>6</v>
      </c>
      <c r="R86" s="11">
        <v>4</v>
      </c>
      <c r="S86" s="11">
        <v>8</v>
      </c>
      <c r="T86" s="11">
        <v>8</v>
      </c>
      <c r="U86" s="11">
        <v>8</v>
      </c>
      <c r="V86" s="11">
        <v>6</v>
      </c>
      <c r="W86" s="11">
        <v>6</v>
      </c>
      <c r="X86" s="11">
        <v>6</v>
      </c>
      <c r="Y86" s="11">
        <v>4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2:49" ht="12.75">
      <c r="B87" s="3">
        <v>77</v>
      </c>
      <c r="C87" s="3"/>
      <c r="D87" s="3"/>
      <c r="E87" s="3"/>
      <c r="F87" s="11">
        <v>8</v>
      </c>
      <c r="G87" s="11">
        <v>8</v>
      </c>
      <c r="H87" s="11">
        <v>6</v>
      </c>
      <c r="I87" s="11">
        <v>6</v>
      </c>
      <c r="J87" s="11">
        <v>6</v>
      </c>
      <c r="K87" s="11">
        <v>4</v>
      </c>
      <c r="L87" s="3"/>
      <c r="M87" s="11">
        <v>8</v>
      </c>
      <c r="N87" s="11">
        <v>8</v>
      </c>
      <c r="O87" s="11">
        <v>6</v>
      </c>
      <c r="P87" s="11">
        <v>6</v>
      </c>
      <c r="Q87" s="11">
        <v>6</v>
      </c>
      <c r="R87" s="11">
        <v>4</v>
      </c>
      <c r="S87" s="11">
        <v>8</v>
      </c>
      <c r="T87" s="11">
        <v>8</v>
      </c>
      <c r="U87" s="11">
        <v>8</v>
      </c>
      <c r="V87" s="11">
        <v>6</v>
      </c>
      <c r="W87" s="11">
        <v>6</v>
      </c>
      <c r="X87" s="11">
        <v>6</v>
      </c>
      <c r="Y87" s="11">
        <v>4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2:49" ht="12.75">
      <c r="B88" s="3">
        <v>78</v>
      </c>
      <c r="C88" s="3"/>
      <c r="D88" s="3"/>
      <c r="E88" s="3"/>
      <c r="F88" s="11">
        <v>8</v>
      </c>
      <c r="G88" s="11">
        <v>8</v>
      </c>
      <c r="H88" s="11">
        <v>6</v>
      </c>
      <c r="I88" s="11">
        <v>6</v>
      </c>
      <c r="J88" s="11">
        <v>6</v>
      </c>
      <c r="K88" s="11">
        <v>4</v>
      </c>
      <c r="L88" s="3"/>
      <c r="M88" s="11">
        <v>8</v>
      </c>
      <c r="N88" s="11">
        <v>8</v>
      </c>
      <c r="O88" s="11">
        <v>6</v>
      </c>
      <c r="P88" s="11">
        <v>6</v>
      </c>
      <c r="Q88" s="11">
        <v>6</v>
      </c>
      <c r="R88" s="11">
        <v>4</v>
      </c>
      <c r="S88" s="11">
        <v>8</v>
      </c>
      <c r="T88" s="11">
        <v>8</v>
      </c>
      <c r="U88" s="11">
        <v>8</v>
      </c>
      <c r="V88" s="11">
        <v>6</v>
      </c>
      <c r="W88" s="11">
        <v>6</v>
      </c>
      <c r="X88" s="11">
        <v>6</v>
      </c>
      <c r="Y88" s="11">
        <v>4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2:49" ht="12.75">
      <c r="B89" s="3">
        <v>79</v>
      </c>
      <c r="C89" s="3"/>
      <c r="D89" s="3"/>
      <c r="E89" s="3"/>
      <c r="F89" s="11">
        <v>8</v>
      </c>
      <c r="G89" s="11">
        <v>8</v>
      </c>
      <c r="H89" s="11">
        <v>6</v>
      </c>
      <c r="I89" s="11">
        <v>6</v>
      </c>
      <c r="J89" s="11">
        <v>6</v>
      </c>
      <c r="K89" s="11">
        <v>4</v>
      </c>
      <c r="L89" s="3"/>
      <c r="M89" s="11">
        <v>8</v>
      </c>
      <c r="N89" s="11">
        <v>8</v>
      </c>
      <c r="O89" s="11">
        <v>6</v>
      </c>
      <c r="P89" s="11">
        <v>6</v>
      </c>
      <c r="Q89" s="11">
        <v>6</v>
      </c>
      <c r="R89" s="11">
        <v>4</v>
      </c>
      <c r="S89" s="11">
        <v>8</v>
      </c>
      <c r="T89" s="11">
        <v>8</v>
      </c>
      <c r="U89" s="11">
        <v>8</v>
      </c>
      <c r="V89" s="11">
        <v>6</v>
      </c>
      <c r="W89" s="11">
        <v>6</v>
      </c>
      <c r="X89" s="11">
        <v>6</v>
      </c>
      <c r="Y89" s="11">
        <v>4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49" ht="12.75">
      <c r="B90" s="3">
        <v>80</v>
      </c>
      <c r="C90" s="3"/>
      <c r="D90" s="3"/>
      <c r="E90" s="3"/>
      <c r="F90" s="11">
        <v>8</v>
      </c>
      <c r="G90" s="11">
        <v>8</v>
      </c>
      <c r="H90" s="11">
        <v>6</v>
      </c>
      <c r="I90" s="11">
        <v>6</v>
      </c>
      <c r="J90" s="11">
        <v>6</v>
      </c>
      <c r="K90" s="11">
        <v>4</v>
      </c>
      <c r="L90" s="3"/>
      <c r="M90" s="11">
        <v>8</v>
      </c>
      <c r="N90" s="11">
        <v>8</v>
      </c>
      <c r="O90" s="11">
        <v>6</v>
      </c>
      <c r="P90" s="11">
        <v>6</v>
      </c>
      <c r="Q90" s="11">
        <v>6</v>
      </c>
      <c r="R90" s="11">
        <v>4</v>
      </c>
      <c r="S90" s="11">
        <v>8</v>
      </c>
      <c r="T90" s="11">
        <v>8</v>
      </c>
      <c r="U90" s="11">
        <v>8</v>
      </c>
      <c r="V90" s="11">
        <v>6</v>
      </c>
      <c r="W90" s="11">
        <v>6</v>
      </c>
      <c r="X90" s="11">
        <v>6</v>
      </c>
      <c r="Y90" s="11">
        <v>4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2:49" ht="12.75">
      <c r="B91" s="3">
        <v>81</v>
      </c>
      <c r="C91" s="3"/>
      <c r="D91" s="3"/>
      <c r="E91" s="3"/>
      <c r="F91" s="11">
        <v>8</v>
      </c>
      <c r="G91" s="11">
        <v>8</v>
      </c>
      <c r="H91" s="11">
        <v>6</v>
      </c>
      <c r="I91" s="11">
        <v>6</v>
      </c>
      <c r="J91" s="11">
        <v>6</v>
      </c>
      <c r="K91" s="11">
        <v>6</v>
      </c>
      <c r="L91" s="3"/>
      <c r="M91" s="11">
        <v>8</v>
      </c>
      <c r="N91" s="11">
        <v>8</v>
      </c>
      <c r="O91" s="11">
        <v>6</v>
      </c>
      <c r="P91" s="11">
        <v>6</v>
      </c>
      <c r="Q91" s="11">
        <v>6</v>
      </c>
      <c r="R91" s="11">
        <v>6</v>
      </c>
      <c r="S91" s="11">
        <v>8</v>
      </c>
      <c r="T91" s="11">
        <v>8</v>
      </c>
      <c r="U91" s="11">
        <v>8</v>
      </c>
      <c r="V91" s="11">
        <v>6</v>
      </c>
      <c r="W91" s="11">
        <v>6</v>
      </c>
      <c r="X91" s="11">
        <v>6</v>
      </c>
      <c r="Y91" s="11">
        <v>6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2:49" ht="12.75">
      <c r="B92" s="3">
        <v>82</v>
      </c>
      <c r="C92" s="3"/>
      <c r="D92" s="3"/>
      <c r="E92" s="3"/>
      <c r="F92" s="11">
        <v>8</v>
      </c>
      <c r="G92" s="11">
        <v>8</v>
      </c>
      <c r="H92" s="11">
        <v>8</v>
      </c>
      <c r="I92" s="11">
        <v>6</v>
      </c>
      <c r="J92" s="11">
        <v>6</v>
      </c>
      <c r="K92" s="11">
        <v>6</v>
      </c>
      <c r="L92" s="3"/>
      <c r="M92" s="11">
        <v>8</v>
      </c>
      <c r="N92" s="11">
        <v>8</v>
      </c>
      <c r="O92" s="11">
        <v>8</v>
      </c>
      <c r="P92" s="11">
        <v>6</v>
      </c>
      <c r="Q92" s="11">
        <v>6</v>
      </c>
      <c r="R92" s="11">
        <v>6</v>
      </c>
      <c r="S92" s="11">
        <v>8</v>
      </c>
      <c r="T92" s="11">
        <v>8</v>
      </c>
      <c r="U92" s="11">
        <v>8</v>
      </c>
      <c r="V92" s="11">
        <v>8</v>
      </c>
      <c r="W92" s="11">
        <v>6</v>
      </c>
      <c r="X92" s="11">
        <v>6</v>
      </c>
      <c r="Y92" s="11">
        <v>6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2:49" ht="12.75">
      <c r="B93" s="3">
        <v>83</v>
      </c>
      <c r="C93" s="3"/>
      <c r="D93" s="3"/>
      <c r="E93" s="3"/>
      <c r="F93" s="11">
        <v>8</v>
      </c>
      <c r="G93" s="11">
        <v>8</v>
      </c>
      <c r="H93" s="11">
        <v>8</v>
      </c>
      <c r="I93" s="11">
        <v>6</v>
      </c>
      <c r="J93" s="11">
        <v>6</v>
      </c>
      <c r="K93" s="11">
        <v>6</v>
      </c>
      <c r="L93" s="3"/>
      <c r="M93" s="11">
        <v>8</v>
      </c>
      <c r="N93" s="11">
        <v>8</v>
      </c>
      <c r="O93" s="11">
        <v>8</v>
      </c>
      <c r="P93" s="11">
        <v>6</v>
      </c>
      <c r="Q93" s="11">
        <v>6</v>
      </c>
      <c r="R93" s="11">
        <v>6</v>
      </c>
      <c r="S93" s="11">
        <v>8</v>
      </c>
      <c r="T93" s="11">
        <v>8</v>
      </c>
      <c r="U93" s="11">
        <v>8</v>
      </c>
      <c r="V93" s="11">
        <v>8</v>
      </c>
      <c r="W93" s="11">
        <v>6</v>
      </c>
      <c r="X93" s="11">
        <v>6</v>
      </c>
      <c r="Y93" s="11">
        <v>6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2:49" ht="12.75">
      <c r="B94" s="3">
        <v>84</v>
      </c>
      <c r="C94" s="3"/>
      <c r="D94" s="3"/>
      <c r="E94" s="3"/>
      <c r="F94" s="11">
        <v>8</v>
      </c>
      <c r="G94" s="11">
        <v>8</v>
      </c>
      <c r="H94" s="11">
        <v>8</v>
      </c>
      <c r="I94" s="11">
        <v>6</v>
      </c>
      <c r="J94" s="11">
        <v>6</v>
      </c>
      <c r="K94" s="11">
        <v>6</v>
      </c>
      <c r="L94" s="3"/>
      <c r="M94" s="11">
        <v>8</v>
      </c>
      <c r="N94" s="11">
        <v>8</v>
      </c>
      <c r="O94" s="11">
        <v>8</v>
      </c>
      <c r="P94" s="11">
        <v>6</v>
      </c>
      <c r="Q94" s="11">
        <v>6</v>
      </c>
      <c r="R94" s="11">
        <v>6</v>
      </c>
      <c r="S94" s="11">
        <v>8</v>
      </c>
      <c r="T94" s="11">
        <v>8</v>
      </c>
      <c r="U94" s="11">
        <v>8</v>
      </c>
      <c r="V94" s="11">
        <v>8</v>
      </c>
      <c r="W94" s="11">
        <v>6</v>
      </c>
      <c r="X94" s="11">
        <v>6</v>
      </c>
      <c r="Y94" s="11">
        <v>6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2:49" ht="12.75">
      <c r="B95" s="3">
        <v>85</v>
      </c>
      <c r="C95" s="3"/>
      <c r="D95" s="3"/>
      <c r="E95" s="3"/>
      <c r="F95" s="11">
        <v>8</v>
      </c>
      <c r="G95" s="11">
        <v>8</v>
      </c>
      <c r="H95" s="11">
        <v>8</v>
      </c>
      <c r="I95" s="11">
        <v>6</v>
      </c>
      <c r="J95" s="11">
        <v>6</v>
      </c>
      <c r="K95" s="11">
        <v>6</v>
      </c>
      <c r="L95" s="3"/>
      <c r="M95" s="11">
        <v>8</v>
      </c>
      <c r="N95" s="11">
        <v>8</v>
      </c>
      <c r="O95" s="11">
        <v>8</v>
      </c>
      <c r="P95" s="11">
        <v>6</v>
      </c>
      <c r="Q95" s="11">
        <v>6</v>
      </c>
      <c r="R95" s="11">
        <v>6</v>
      </c>
      <c r="S95" s="11">
        <v>8</v>
      </c>
      <c r="T95" s="11">
        <v>8</v>
      </c>
      <c r="U95" s="11">
        <v>8</v>
      </c>
      <c r="V95" s="11">
        <v>8</v>
      </c>
      <c r="W95" s="11">
        <v>6</v>
      </c>
      <c r="X95" s="11">
        <v>6</v>
      </c>
      <c r="Y95" s="11">
        <v>6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2:49" ht="12.75">
      <c r="B96" s="3">
        <v>86</v>
      </c>
      <c r="C96" s="3"/>
      <c r="D96" s="3"/>
      <c r="E96" s="3"/>
      <c r="F96" s="11">
        <v>8</v>
      </c>
      <c r="G96" s="11">
        <v>8</v>
      </c>
      <c r="H96" s="11">
        <v>8</v>
      </c>
      <c r="I96" s="11">
        <v>6</v>
      </c>
      <c r="J96" s="11">
        <v>6</v>
      </c>
      <c r="K96" s="11">
        <v>6</v>
      </c>
      <c r="L96" s="3"/>
      <c r="M96" s="11">
        <v>8</v>
      </c>
      <c r="N96" s="11">
        <v>8</v>
      </c>
      <c r="O96" s="11">
        <v>8</v>
      </c>
      <c r="P96" s="11">
        <v>6</v>
      </c>
      <c r="Q96" s="11">
        <v>6</v>
      </c>
      <c r="R96" s="11">
        <v>6</v>
      </c>
      <c r="S96" s="11">
        <v>8</v>
      </c>
      <c r="T96" s="11">
        <v>8</v>
      </c>
      <c r="U96" s="11">
        <v>8</v>
      </c>
      <c r="V96" s="11">
        <v>8</v>
      </c>
      <c r="W96" s="11">
        <v>6</v>
      </c>
      <c r="X96" s="11">
        <v>6</v>
      </c>
      <c r="Y96" s="11">
        <v>6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2:49" ht="12.75">
      <c r="B97" s="3">
        <v>87</v>
      </c>
      <c r="C97" s="3"/>
      <c r="D97" s="3"/>
      <c r="E97" s="3"/>
      <c r="F97" s="11">
        <v>8</v>
      </c>
      <c r="G97" s="11">
        <v>8</v>
      </c>
      <c r="H97" s="11">
        <v>8</v>
      </c>
      <c r="I97" s="11">
        <v>6</v>
      </c>
      <c r="J97" s="11">
        <v>6</v>
      </c>
      <c r="K97" s="11">
        <v>6</v>
      </c>
      <c r="L97" s="3"/>
      <c r="M97" s="11">
        <v>8</v>
      </c>
      <c r="N97" s="11">
        <v>8</v>
      </c>
      <c r="O97" s="11">
        <v>8</v>
      </c>
      <c r="P97" s="11">
        <v>6</v>
      </c>
      <c r="Q97" s="11">
        <v>6</v>
      </c>
      <c r="R97" s="11">
        <v>6</v>
      </c>
      <c r="S97" s="11">
        <v>8</v>
      </c>
      <c r="T97" s="11">
        <v>8</v>
      </c>
      <c r="U97" s="11">
        <v>8</v>
      </c>
      <c r="V97" s="11">
        <v>8</v>
      </c>
      <c r="W97" s="11">
        <v>6</v>
      </c>
      <c r="X97" s="11">
        <v>6</v>
      </c>
      <c r="Y97" s="11">
        <v>6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2:49" ht="12.75">
      <c r="B98" s="3">
        <v>88</v>
      </c>
      <c r="C98" s="3"/>
      <c r="D98" s="3"/>
      <c r="E98" s="3"/>
      <c r="F98" s="11">
        <v>8</v>
      </c>
      <c r="G98" s="11">
        <v>8</v>
      </c>
      <c r="H98" s="11">
        <v>8</v>
      </c>
      <c r="I98" s="11">
        <v>6</v>
      </c>
      <c r="J98" s="11">
        <v>6</v>
      </c>
      <c r="K98" s="11">
        <v>6</v>
      </c>
      <c r="L98" s="3"/>
      <c r="M98" s="11">
        <v>8</v>
      </c>
      <c r="N98" s="11">
        <v>8</v>
      </c>
      <c r="O98" s="11">
        <v>8</v>
      </c>
      <c r="P98" s="11">
        <v>6</v>
      </c>
      <c r="Q98" s="11">
        <v>6</v>
      </c>
      <c r="R98" s="11">
        <v>6</v>
      </c>
      <c r="S98" s="11">
        <v>8</v>
      </c>
      <c r="T98" s="11">
        <v>8</v>
      </c>
      <c r="U98" s="11">
        <v>8</v>
      </c>
      <c r="V98" s="11">
        <v>8</v>
      </c>
      <c r="W98" s="11">
        <v>6</v>
      </c>
      <c r="X98" s="11">
        <v>6</v>
      </c>
      <c r="Y98" s="11">
        <v>6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2:49" ht="12.75">
      <c r="B99" s="3">
        <v>89</v>
      </c>
      <c r="C99" s="3"/>
      <c r="D99" s="3"/>
      <c r="E99" s="3"/>
      <c r="F99" s="11">
        <v>8</v>
      </c>
      <c r="G99" s="11">
        <v>8</v>
      </c>
      <c r="H99" s="11">
        <v>8</v>
      </c>
      <c r="I99" s="11">
        <v>6</v>
      </c>
      <c r="J99" s="11">
        <v>6</v>
      </c>
      <c r="K99" s="11">
        <v>6</v>
      </c>
      <c r="L99" s="3"/>
      <c r="M99" s="11">
        <v>8</v>
      </c>
      <c r="N99" s="11">
        <v>8</v>
      </c>
      <c r="O99" s="11">
        <v>8</v>
      </c>
      <c r="P99" s="11">
        <v>6</v>
      </c>
      <c r="Q99" s="11">
        <v>6</v>
      </c>
      <c r="R99" s="11">
        <v>6</v>
      </c>
      <c r="S99" s="11">
        <v>8</v>
      </c>
      <c r="T99" s="11">
        <v>8</v>
      </c>
      <c r="U99" s="11">
        <v>8</v>
      </c>
      <c r="V99" s="11">
        <v>8</v>
      </c>
      <c r="W99" s="11">
        <v>6</v>
      </c>
      <c r="X99" s="11">
        <v>6</v>
      </c>
      <c r="Y99" s="11">
        <v>6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2:49" ht="12.75">
      <c r="B100" s="3">
        <v>90</v>
      </c>
      <c r="C100" s="3"/>
      <c r="D100" s="3"/>
      <c r="E100" s="3"/>
      <c r="F100" s="11">
        <v>8</v>
      </c>
      <c r="G100" s="11">
        <v>8</v>
      </c>
      <c r="H100" s="11">
        <v>8</v>
      </c>
      <c r="I100" s="11">
        <v>6</v>
      </c>
      <c r="J100" s="11">
        <v>6</v>
      </c>
      <c r="K100" s="11">
        <v>6</v>
      </c>
      <c r="L100" s="3"/>
      <c r="M100" s="11">
        <v>8</v>
      </c>
      <c r="N100" s="11">
        <v>8</v>
      </c>
      <c r="O100" s="11">
        <v>8</v>
      </c>
      <c r="P100" s="11">
        <v>6</v>
      </c>
      <c r="Q100" s="11">
        <v>6</v>
      </c>
      <c r="R100" s="11">
        <v>6</v>
      </c>
      <c r="S100" s="11">
        <v>8</v>
      </c>
      <c r="T100" s="11">
        <v>8</v>
      </c>
      <c r="U100" s="11">
        <v>8</v>
      </c>
      <c r="V100" s="11">
        <v>8</v>
      </c>
      <c r="W100" s="11">
        <v>6</v>
      </c>
      <c r="X100" s="11">
        <v>6</v>
      </c>
      <c r="Y100" s="11">
        <v>6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2:49" ht="12.75">
      <c r="B101" s="3">
        <v>91</v>
      </c>
      <c r="C101" s="3"/>
      <c r="D101" s="3"/>
      <c r="E101" s="3"/>
      <c r="F101" s="11">
        <v>8</v>
      </c>
      <c r="G101" s="11">
        <v>8</v>
      </c>
      <c r="H101" s="11">
        <v>8</v>
      </c>
      <c r="I101" s="11">
        <v>6</v>
      </c>
      <c r="J101" s="11">
        <v>6</v>
      </c>
      <c r="K101" s="11">
        <v>6</v>
      </c>
      <c r="L101" s="3"/>
      <c r="M101" s="11">
        <v>8</v>
      </c>
      <c r="N101" s="11">
        <v>8</v>
      </c>
      <c r="O101" s="11">
        <v>8</v>
      </c>
      <c r="P101" s="11">
        <v>6</v>
      </c>
      <c r="Q101" s="11">
        <v>6</v>
      </c>
      <c r="R101" s="11">
        <v>6</v>
      </c>
      <c r="S101" s="11">
        <v>8</v>
      </c>
      <c r="T101" s="11">
        <v>8</v>
      </c>
      <c r="U101" s="11">
        <v>8</v>
      </c>
      <c r="V101" s="11">
        <v>8</v>
      </c>
      <c r="W101" s="11">
        <v>6</v>
      </c>
      <c r="X101" s="11">
        <v>6</v>
      </c>
      <c r="Y101" s="11">
        <v>6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2:49" ht="12.75">
      <c r="B102" s="3">
        <v>92</v>
      </c>
      <c r="C102" s="3"/>
      <c r="D102" s="3"/>
      <c r="E102" s="3"/>
      <c r="F102" s="11">
        <v>8</v>
      </c>
      <c r="G102" s="11">
        <v>8</v>
      </c>
      <c r="H102" s="11">
        <v>8</v>
      </c>
      <c r="I102" s="11">
        <v>8</v>
      </c>
      <c r="J102" s="11">
        <v>6</v>
      </c>
      <c r="K102" s="11">
        <v>6</v>
      </c>
      <c r="L102" s="3"/>
      <c r="M102" s="11">
        <v>8</v>
      </c>
      <c r="N102" s="11">
        <v>8</v>
      </c>
      <c r="O102" s="11">
        <v>8</v>
      </c>
      <c r="P102" s="11">
        <v>8</v>
      </c>
      <c r="Q102" s="11">
        <v>6</v>
      </c>
      <c r="R102" s="11">
        <v>6</v>
      </c>
      <c r="S102" s="11">
        <v>8</v>
      </c>
      <c r="T102" s="11">
        <v>8</v>
      </c>
      <c r="U102" s="11">
        <v>8</v>
      </c>
      <c r="V102" s="11">
        <v>8</v>
      </c>
      <c r="W102" s="11">
        <v>8</v>
      </c>
      <c r="X102" s="11">
        <v>6</v>
      </c>
      <c r="Y102" s="11">
        <v>6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2:49" ht="12.75">
      <c r="B103" s="3">
        <v>93</v>
      </c>
      <c r="C103" s="3"/>
      <c r="D103" s="3"/>
      <c r="E103" s="3"/>
      <c r="F103" s="11">
        <v>8</v>
      </c>
      <c r="G103" s="11">
        <v>8</v>
      </c>
      <c r="H103" s="11">
        <v>8</v>
      </c>
      <c r="I103" s="11">
        <v>8</v>
      </c>
      <c r="J103" s="11">
        <v>6</v>
      </c>
      <c r="K103" s="11">
        <v>6</v>
      </c>
      <c r="L103" s="3"/>
      <c r="M103" s="11">
        <v>8</v>
      </c>
      <c r="N103" s="11">
        <v>8</v>
      </c>
      <c r="O103" s="11">
        <v>8</v>
      </c>
      <c r="P103" s="11">
        <v>8</v>
      </c>
      <c r="Q103" s="11">
        <v>6</v>
      </c>
      <c r="R103" s="11">
        <v>6</v>
      </c>
      <c r="S103" s="11">
        <v>8</v>
      </c>
      <c r="T103" s="11">
        <v>8</v>
      </c>
      <c r="U103" s="11">
        <v>8</v>
      </c>
      <c r="V103" s="11">
        <v>8</v>
      </c>
      <c r="W103" s="11">
        <v>8</v>
      </c>
      <c r="X103" s="11">
        <v>6</v>
      </c>
      <c r="Y103" s="11">
        <v>6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2:49" ht="12.75">
      <c r="B104" s="3">
        <v>94</v>
      </c>
      <c r="C104" s="3"/>
      <c r="D104" s="3"/>
      <c r="E104" s="3"/>
      <c r="F104" s="11">
        <v>8</v>
      </c>
      <c r="G104" s="11">
        <v>8</v>
      </c>
      <c r="H104" s="11">
        <v>8</v>
      </c>
      <c r="I104" s="11">
        <v>8</v>
      </c>
      <c r="J104" s="11">
        <v>6</v>
      </c>
      <c r="K104" s="11">
        <v>6</v>
      </c>
      <c r="L104" s="3"/>
      <c r="M104" s="11">
        <v>8</v>
      </c>
      <c r="N104" s="11">
        <v>8</v>
      </c>
      <c r="O104" s="11">
        <v>8</v>
      </c>
      <c r="P104" s="11">
        <v>8</v>
      </c>
      <c r="Q104" s="11">
        <v>6</v>
      </c>
      <c r="R104" s="11">
        <v>6</v>
      </c>
      <c r="S104" s="11">
        <v>8</v>
      </c>
      <c r="T104" s="11">
        <v>8</v>
      </c>
      <c r="U104" s="11">
        <v>8</v>
      </c>
      <c r="V104" s="11">
        <v>8</v>
      </c>
      <c r="W104" s="11">
        <v>8</v>
      </c>
      <c r="X104" s="11">
        <v>6</v>
      </c>
      <c r="Y104" s="11">
        <v>6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2:49" ht="12.75">
      <c r="B105" s="3">
        <v>95</v>
      </c>
      <c r="C105" s="3"/>
      <c r="D105" s="3"/>
      <c r="E105" s="3"/>
      <c r="F105" s="11">
        <v>8</v>
      </c>
      <c r="G105" s="11">
        <v>8</v>
      </c>
      <c r="H105" s="11">
        <v>8</v>
      </c>
      <c r="I105" s="11">
        <v>8</v>
      </c>
      <c r="J105" s="11">
        <v>6</v>
      </c>
      <c r="K105" s="11">
        <v>6</v>
      </c>
      <c r="L105" s="3"/>
      <c r="M105" s="11">
        <v>8</v>
      </c>
      <c r="N105" s="11">
        <v>8</v>
      </c>
      <c r="O105" s="11">
        <v>8</v>
      </c>
      <c r="P105" s="11">
        <v>8</v>
      </c>
      <c r="Q105" s="11">
        <v>6</v>
      </c>
      <c r="R105" s="11">
        <v>6</v>
      </c>
      <c r="S105" s="11">
        <v>8</v>
      </c>
      <c r="T105" s="11">
        <v>8</v>
      </c>
      <c r="U105" s="11">
        <v>8</v>
      </c>
      <c r="V105" s="11">
        <v>8</v>
      </c>
      <c r="W105" s="11">
        <v>8</v>
      </c>
      <c r="X105" s="11">
        <v>6</v>
      </c>
      <c r="Y105" s="11">
        <v>6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2:49" ht="12.75">
      <c r="B106" s="3">
        <v>96</v>
      </c>
      <c r="C106" s="3"/>
      <c r="D106" s="3"/>
      <c r="E106" s="3"/>
      <c r="F106" s="11">
        <v>8</v>
      </c>
      <c r="G106" s="11">
        <v>8</v>
      </c>
      <c r="H106" s="11">
        <v>8</v>
      </c>
      <c r="I106" s="11">
        <v>8</v>
      </c>
      <c r="J106" s="11">
        <v>6</v>
      </c>
      <c r="K106" s="11">
        <v>6</v>
      </c>
      <c r="L106" s="3"/>
      <c r="M106" s="11">
        <v>8</v>
      </c>
      <c r="N106" s="11">
        <v>8</v>
      </c>
      <c r="O106" s="11">
        <v>8</v>
      </c>
      <c r="P106" s="11">
        <v>8</v>
      </c>
      <c r="Q106" s="11">
        <v>6</v>
      </c>
      <c r="R106" s="11">
        <v>6</v>
      </c>
      <c r="S106" s="11">
        <v>8</v>
      </c>
      <c r="T106" s="11">
        <v>8</v>
      </c>
      <c r="U106" s="11">
        <v>8</v>
      </c>
      <c r="V106" s="11">
        <v>8</v>
      </c>
      <c r="W106" s="11">
        <v>8</v>
      </c>
      <c r="X106" s="11">
        <v>6</v>
      </c>
      <c r="Y106" s="11">
        <v>6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2:49" ht="12.75">
      <c r="B107" s="3">
        <v>97</v>
      </c>
      <c r="C107" s="3"/>
      <c r="D107" s="3"/>
      <c r="E107" s="3"/>
      <c r="F107" s="11">
        <v>8</v>
      </c>
      <c r="G107" s="11">
        <v>8</v>
      </c>
      <c r="H107" s="11">
        <v>8</v>
      </c>
      <c r="I107" s="11">
        <v>8</v>
      </c>
      <c r="J107" s="11">
        <v>6</v>
      </c>
      <c r="K107" s="11">
        <v>6</v>
      </c>
      <c r="L107" s="3"/>
      <c r="M107" s="11">
        <v>8</v>
      </c>
      <c r="N107" s="11">
        <v>8</v>
      </c>
      <c r="O107" s="11">
        <v>8</v>
      </c>
      <c r="P107" s="11">
        <v>8</v>
      </c>
      <c r="Q107" s="11">
        <v>6</v>
      </c>
      <c r="R107" s="11">
        <v>6</v>
      </c>
      <c r="S107" s="11">
        <v>8</v>
      </c>
      <c r="T107" s="11">
        <v>8</v>
      </c>
      <c r="U107" s="11">
        <v>8</v>
      </c>
      <c r="V107" s="11">
        <v>8</v>
      </c>
      <c r="W107" s="11">
        <v>8</v>
      </c>
      <c r="X107" s="11">
        <v>6</v>
      </c>
      <c r="Y107" s="11">
        <v>6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2:49" ht="12.75">
      <c r="B108" s="3">
        <v>98</v>
      </c>
      <c r="C108" s="3"/>
      <c r="D108" s="3"/>
      <c r="E108" s="3"/>
      <c r="F108" s="11">
        <v>8</v>
      </c>
      <c r="G108" s="11">
        <v>8</v>
      </c>
      <c r="H108" s="11">
        <v>8</v>
      </c>
      <c r="I108" s="11">
        <v>8</v>
      </c>
      <c r="J108" s="11">
        <v>6</v>
      </c>
      <c r="K108" s="11">
        <v>6</v>
      </c>
      <c r="L108" s="3"/>
      <c r="M108" s="11">
        <v>8</v>
      </c>
      <c r="N108" s="11">
        <v>8</v>
      </c>
      <c r="O108" s="11">
        <v>8</v>
      </c>
      <c r="P108" s="11">
        <v>8</v>
      </c>
      <c r="Q108" s="11">
        <v>6</v>
      </c>
      <c r="R108" s="11">
        <v>6</v>
      </c>
      <c r="S108" s="11">
        <v>8</v>
      </c>
      <c r="T108" s="11">
        <v>8</v>
      </c>
      <c r="U108" s="11">
        <v>8</v>
      </c>
      <c r="V108" s="11">
        <v>8</v>
      </c>
      <c r="W108" s="11">
        <v>8</v>
      </c>
      <c r="X108" s="11">
        <v>6</v>
      </c>
      <c r="Y108" s="11">
        <v>6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2:49" ht="12.75">
      <c r="B109" s="3">
        <v>99</v>
      </c>
      <c r="C109" s="3"/>
      <c r="D109" s="3"/>
      <c r="E109" s="3"/>
      <c r="F109" s="11">
        <v>8</v>
      </c>
      <c r="G109" s="11">
        <v>8</v>
      </c>
      <c r="H109" s="11">
        <v>8</v>
      </c>
      <c r="I109" s="11">
        <v>8</v>
      </c>
      <c r="J109" s="11">
        <v>6</v>
      </c>
      <c r="K109" s="11">
        <v>6</v>
      </c>
      <c r="L109" s="3"/>
      <c r="M109" s="11">
        <v>8</v>
      </c>
      <c r="N109" s="11">
        <v>8</v>
      </c>
      <c r="O109" s="11">
        <v>8</v>
      </c>
      <c r="P109" s="11">
        <v>8</v>
      </c>
      <c r="Q109" s="11">
        <v>6</v>
      </c>
      <c r="R109" s="11">
        <v>6</v>
      </c>
      <c r="S109" s="11">
        <v>8</v>
      </c>
      <c r="T109" s="11">
        <v>8</v>
      </c>
      <c r="U109" s="11">
        <v>8</v>
      </c>
      <c r="V109" s="11">
        <v>8</v>
      </c>
      <c r="W109" s="11">
        <v>8</v>
      </c>
      <c r="X109" s="11">
        <v>6</v>
      </c>
      <c r="Y109" s="11">
        <v>6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2:49" ht="12.75">
      <c r="B110" s="3"/>
      <c r="C110" s="3"/>
      <c r="D110" s="3"/>
      <c r="E110" s="3"/>
      <c r="F110" s="11"/>
      <c r="G110" s="11"/>
      <c r="H110" s="11"/>
      <c r="I110" s="11"/>
      <c r="J110" s="1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2:49" ht="12.75">
      <c r="B111" s="3"/>
      <c r="C111" s="3"/>
      <c r="D111" s="3"/>
      <c r="E111" s="3"/>
      <c r="F111" s="11"/>
      <c r="G111" s="11"/>
      <c r="H111" s="11"/>
      <c r="I111" s="11"/>
      <c r="J111" s="1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2:49" ht="12.75">
      <c r="B112" s="3">
        <v>1</v>
      </c>
      <c r="C112" s="3">
        <f ca="1">SUM(INDIRECT(ADDRESS(ROW(),DATA!$F$38)&amp;":"&amp;ADDRESS(ROW(),DATA!$F$39)))</f>
        <v>0</v>
      </c>
      <c r="D112" s="3"/>
      <c r="E112" s="3"/>
      <c r="F112" s="11">
        <f aca="true" t="shared" si="4" ref="F112:K121">IF(F11=0,0,F$8*F$10/F11)</f>
        <v>0</v>
      </c>
      <c r="G112" s="11">
        <f t="shared" si="4"/>
        <v>0</v>
      </c>
      <c r="H112" s="11">
        <f t="shared" si="4"/>
        <v>0</v>
      </c>
      <c r="I112" s="11">
        <f t="shared" si="4"/>
        <v>0</v>
      </c>
      <c r="J112" s="11">
        <f t="shared" si="4"/>
        <v>0</v>
      </c>
      <c r="K112" s="11">
        <f t="shared" si="4"/>
        <v>0</v>
      </c>
      <c r="L112" s="11"/>
      <c r="M112" s="11">
        <f aca="true" t="shared" si="5" ref="M112:Y112">IF(M11=0,0,M$8*M$10/M11)</f>
        <v>0</v>
      </c>
      <c r="N112" s="11">
        <f t="shared" si="5"/>
        <v>0</v>
      </c>
      <c r="O112" s="11">
        <f t="shared" si="5"/>
        <v>0</v>
      </c>
      <c r="P112" s="11">
        <f t="shared" si="5"/>
        <v>0</v>
      </c>
      <c r="Q112" s="11">
        <f t="shared" si="5"/>
        <v>0</v>
      </c>
      <c r="R112" s="11">
        <f t="shared" si="5"/>
        <v>0</v>
      </c>
      <c r="S112" s="11">
        <f t="shared" si="5"/>
        <v>0</v>
      </c>
      <c r="T112" s="11">
        <f t="shared" si="5"/>
        <v>0</v>
      </c>
      <c r="U112" s="11">
        <f t="shared" si="5"/>
        <v>0</v>
      </c>
      <c r="V112" s="11">
        <f t="shared" si="5"/>
        <v>0</v>
      </c>
      <c r="W112" s="11">
        <f t="shared" si="5"/>
        <v>0</v>
      </c>
      <c r="X112" s="11">
        <f t="shared" si="5"/>
        <v>0</v>
      </c>
      <c r="Y112" s="11">
        <f t="shared" si="5"/>
        <v>0</v>
      </c>
      <c r="Z112" s="11"/>
      <c r="AA112" s="11">
        <f aca="true" t="shared" si="6" ref="AA112:AA143">IF(AA11=0,0,AA$8*AA$10/AA11)</f>
        <v>0</v>
      </c>
      <c r="AB112" s="11"/>
      <c r="AC112" s="11">
        <f aca="true" t="shared" si="7" ref="AC112:AK112">IF(AC11=0,0,AC$8*AC$10/AC11)</f>
        <v>0</v>
      </c>
      <c r="AD112" s="11">
        <f t="shared" si="7"/>
        <v>0</v>
      </c>
      <c r="AE112" s="11">
        <f t="shared" si="7"/>
        <v>0</v>
      </c>
      <c r="AF112" s="11">
        <f t="shared" si="7"/>
        <v>0</v>
      </c>
      <c r="AG112" s="11">
        <f t="shared" si="7"/>
        <v>0</v>
      </c>
      <c r="AH112" s="11">
        <f t="shared" si="7"/>
        <v>0</v>
      </c>
      <c r="AI112" s="11">
        <f t="shared" si="7"/>
        <v>0</v>
      </c>
      <c r="AJ112" s="11">
        <f t="shared" si="7"/>
        <v>0</v>
      </c>
      <c r="AK112" s="11">
        <f t="shared" si="7"/>
        <v>0</v>
      </c>
      <c r="AL112" s="11"/>
      <c r="AM112" s="11">
        <f aca="true" t="shared" si="8" ref="AM112:AT121">IF(AM11=0,0,AM$8*AM$10/AM11)</f>
        <v>0</v>
      </c>
      <c r="AN112" s="11">
        <f t="shared" si="8"/>
        <v>0</v>
      </c>
      <c r="AO112" s="11">
        <f t="shared" si="8"/>
        <v>0</v>
      </c>
      <c r="AP112" s="11">
        <f t="shared" si="8"/>
        <v>0</v>
      </c>
      <c r="AQ112" s="11">
        <f t="shared" si="8"/>
        <v>0</v>
      </c>
      <c r="AR112" s="11">
        <f t="shared" si="8"/>
        <v>0</v>
      </c>
      <c r="AS112" s="11">
        <f t="shared" si="8"/>
        <v>0</v>
      </c>
      <c r="AT112" s="11">
        <f t="shared" si="8"/>
        <v>0</v>
      </c>
      <c r="AU112" s="11"/>
      <c r="AV112" s="11">
        <f aca="true" t="shared" si="9" ref="AV112:AV143">IF(AV11=0,0,AV$8*AV$10/AV11)</f>
        <v>0</v>
      </c>
      <c r="AW112" s="11"/>
    </row>
    <row r="113" spans="2:49" ht="12.75">
      <c r="B113" s="3">
        <v>2</v>
      </c>
      <c r="C113" s="3">
        <f ca="1">SUM(INDIRECT(ADDRESS(ROW(),DATA!$F$38)&amp;":"&amp;ADDRESS(ROW(),DATA!$F$39)))</f>
        <v>0</v>
      </c>
      <c r="D113" s="3"/>
      <c r="E113" s="3"/>
      <c r="F113" s="11">
        <f t="shared" si="4"/>
        <v>0</v>
      </c>
      <c r="G113" s="11">
        <f t="shared" si="4"/>
        <v>0</v>
      </c>
      <c r="H113" s="11">
        <f t="shared" si="4"/>
        <v>0</v>
      </c>
      <c r="I113" s="11">
        <f t="shared" si="4"/>
        <v>0</v>
      </c>
      <c r="J113" s="11">
        <f t="shared" si="4"/>
        <v>0</v>
      </c>
      <c r="K113" s="11">
        <f t="shared" si="4"/>
        <v>0</v>
      </c>
      <c r="L113" s="11"/>
      <c r="M113" s="11">
        <f aca="true" t="shared" si="10" ref="M113:Y113">IF(M12=0,0,M$8*M$10/M12)</f>
        <v>0</v>
      </c>
      <c r="N113" s="11">
        <f t="shared" si="10"/>
        <v>0</v>
      </c>
      <c r="O113" s="11">
        <f t="shared" si="10"/>
        <v>0</v>
      </c>
      <c r="P113" s="11">
        <f t="shared" si="10"/>
        <v>0</v>
      </c>
      <c r="Q113" s="11">
        <f t="shared" si="10"/>
        <v>0</v>
      </c>
      <c r="R113" s="11">
        <f t="shared" si="10"/>
        <v>0</v>
      </c>
      <c r="S113" s="11">
        <f t="shared" si="10"/>
        <v>0</v>
      </c>
      <c r="T113" s="11">
        <f t="shared" si="10"/>
        <v>0</v>
      </c>
      <c r="U113" s="11">
        <f t="shared" si="10"/>
        <v>0</v>
      </c>
      <c r="V113" s="11">
        <f t="shared" si="10"/>
        <v>0</v>
      </c>
      <c r="W113" s="11">
        <f t="shared" si="10"/>
        <v>0</v>
      </c>
      <c r="X113" s="11">
        <f t="shared" si="10"/>
        <v>0</v>
      </c>
      <c r="Y113" s="11">
        <f t="shared" si="10"/>
        <v>0</v>
      </c>
      <c r="Z113" s="11"/>
      <c r="AA113" s="11">
        <f t="shared" si="6"/>
        <v>0</v>
      </c>
      <c r="AB113" s="11"/>
      <c r="AC113" s="11">
        <f aca="true" t="shared" si="11" ref="AC113:AK113">IF(AC12=0,0,AC$8*AC$10/AC12)</f>
        <v>0</v>
      </c>
      <c r="AD113" s="11">
        <f t="shared" si="11"/>
        <v>0</v>
      </c>
      <c r="AE113" s="11">
        <f t="shared" si="11"/>
        <v>0</v>
      </c>
      <c r="AF113" s="11">
        <f t="shared" si="11"/>
        <v>0</v>
      </c>
      <c r="AG113" s="11">
        <f t="shared" si="11"/>
        <v>0</v>
      </c>
      <c r="AH113" s="11">
        <f t="shared" si="11"/>
        <v>0</v>
      </c>
      <c r="AI113" s="11">
        <f t="shared" si="11"/>
        <v>0</v>
      </c>
      <c r="AJ113" s="11">
        <f t="shared" si="11"/>
        <v>0</v>
      </c>
      <c r="AK113" s="11">
        <f t="shared" si="11"/>
        <v>0</v>
      </c>
      <c r="AL113" s="11"/>
      <c r="AM113" s="11">
        <f t="shared" si="8"/>
        <v>0</v>
      </c>
      <c r="AN113" s="11">
        <f t="shared" si="8"/>
        <v>0</v>
      </c>
      <c r="AO113" s="11">
        <f t="shared" si="8"/>
        <v>0</v>
      </c>
      <c r="AP113" s="11">
        <f t="shared" si="8"/>
        <v>0</v>
      </c>
      <c r="AQ113" s="11">
        <f t="shared" si="8"/>
        <v>0</v>
      </c>
      <c r="AR113" s="11">
        <f t="shared" si="8"/>
        <v>0</v>
      </c>
      <c r="AS113" s="11">
        <f t="shared" si="8"/>
        <v>0</v>
      </c>
      <c r="AT113" s="11">
        <f t="shared" si="8"/>
        <v>0</v>
      </c>
      <c r="AU113" s="11"/>
      <c r="AV113" s="11">
        <f t="shared" si="9"/>
        <v>0</v>
      </c>
      <c r="AW113" s="11"/>
    </row>
    <row r="114" spans="2:49" ht="12.75">
      <c r="B114" s="3">
        <v>3</v>
      </c>
      <c r="C114" s="3">
        <f ca="1">SUM(INDIRECT(ADDRESS(ROW(),DATA!$F$38)&amp;":"&amp;ADDRESS(ROW(),DATA!$F$39)))</f>
        <v>0</v>
      </c>
      <c r="D114" s="3"/>
      <c r="E114" s="3"/>
      <c r="F114" s="11">
        <f t="shared" si="4"/>
        <v>0</v>
      </c>
      <c r="G114" s="11">
        <f t="shared" si="4"/>
        <v>0</v>
      </c>
      <c r="H114" s="11">
        <f t="shared" si="4"/>
        <v>0</v>
      </c>
      <c r="I114" s="11">
        <f t="shared" si="4"/>
        <v>0</v>
      </c>
      <c r="J114" s="11">
        <f t="shared" si="4"/>
        <v>0</v>
      </c>
      <c r="K114" s="11">
        <f t="shared" si="4"/>
        <v>0</v>
      </c>
      <c r="L114" s="11"/>
      <c r="M114" s="11">
        <f aca="true" t="shared" si="12" ref="M114:Y114">IF(M13=0,0,M$8*M$10/M13)</f>
        <v>0</v>
      </c>
      <c r="N114" s="11">
        <f t="shared" si="12"/>
        <v>0</v>
      </c>
      <c r="O114" s="11">
        <f t="shared" si="12"/>
        <v>0</v>
      </c>
      <c r="P114" s="11">
        <f t="shared" si="12"/>
        <v>0</v>
      </c>
      <c r="Q114" s="11">
        <f t="shared" si="12"/>
        <v>0</v>
      </c>
      <c r="R114" s="11">
        <f t="shared" si="12"/>
        <v>0</v>
      </c>
      <c r="S114" s="11">
        <f t="shared" si="12"/>
        <v>0</v>
      </c>
      <c r="T114" s="11">
        <f t="shared" si="12"/>
        <v>0</v>
      </c>
      <c r="U114" s="11">
        <f t="shared" si="12"/>
        <v>0</v>
      </c>
      <c r="V114" s="11">
        <f t="shared" si="12"/>
        <v>0</v>
      </c>
      <c r="W114" s="11">
        <f t="shared" si="12"/>
        <v>0</v>
      </c>
      <c r="X114" s="11">
        <f t="shared" si="12"/>
        <v>0</v>
      </c>
      <c r="Y114" s="11">
        <f t="shared" si="12"/>
        <v>0</v>
      </c>
      <c r="Z114" s="11"/>
      <c r="AA114" s="11">
        <f t="shared" si="6"/>
        <v>0</v>
      </c>
      <c r="AB114" s="11"/>
      <c r="AC114" s="11">
        <f aca="true" t="shared" si="13" ref="AC114:AK114">IF(AC13=0,0,AC$8*AC$10/AC13)</f>
        <v>0</v>
      </c>
      <c r="AD114" s="11">
        <f t="shared" si="13"/>
        <v>0</v>
      </c>
      <c r="AE114" s="11">
        <f t="shared" si="13"/>
        <v>0</v>
      </c>
      <c r="AF114" s="11">
        <f t="shared" si="13"/>
        <v>0</v>
      </c>
      <c r="AG114" s="11">
        <f t="shared" si="13"/>
        <v>0</v>
      </c>
      <c r="AH114" s="11">
        <f t="shared" si="13"/>
        <v>0</v>
      </c>
      <c r="AI114" s="11">
        <f t="shared" si="13"/>
        <v>0</v>
      </c>
      <c r="AJ114" s="11">
        <f t="shared" si="13"/>
        <v>0</v>
      </c>
      <c r="AK114" s="11">
        <f t="shared" si="13"/>
        <v>0</v>
      </c>
      <c r="AL114" s="11"/>
      <c r="AM114" s="11">
        <f t="shared" si="8"/>
        <v>0</v>
      </c>
      <c r="AN114" s="11">
        <f t="shared" si="8"/>
        <v>0</v>
      </c>
      <c r="AO114" s="11">
        <f t="shared" si="8"/>
        <v>0</v>
      </c>
      <c r="AP114" s="11">
        <f t="shared" si="8"/>
        <v>0</v>
      </c>
      <c r="AQ114" s="11">
        <f t="shared" si="8"/>
        <v>0</v>
      </c>
      <c r="AR114" s="11">
        <f t="shared" si="8"/>
        <v>0</v>
      </c>
      <c r="AS114" s="11">
        <f t="shared" si="8"/>
        <v>0</v>
      </c>
      <c r="AT114" s="11">
        <f t="shared" si="8"/>
        <v>0</v>
      </c>
      <c r="AU114" s="11"/>
      <c r="AV114" s="11">
        <f t="shared" si="9"/>
        <v>0</v>
      </c>
      <c r="AW114" s="11"/>
    </row>
    <row r="115" spans="2:49" ht="12.75">
      <c r="B115" s="3">
        <v>4</v>
      </c>
      <c r="C115" s="3">
        <f ca="1">SUM(INDIRECT(ADDRESS(ROW(),DATA!$F$38)&amp;":"&amp;ADDRESS(ROW(),DATA!$F$39)))</f>
        <v>0</v>
      </c>
      <c r="D115" s="3"/>
      <c r="E115" s="3"/>
      <c r="F115" s="11">
        <f t="shared" si="4"/>
        <v>0</v>
      </c>
      <c r="G115" s="11">
        <f t="shared" si="4"/>
        <v>0</v>
      </c>
      <c r="H115" s="11">
        <f t="shared" si="4"/>
        <v>0</v>
      </c>
      <c r="I115" s="11">
        <f t="shared" si="4"/>
        <v>0</v>
      </c>
      <c r="J115" s="11">
        <f t="shared" si="4"/>
        <v>0</v>
      </c>
      <c r="K115" s="11">
        <f t="shared" si="4"/>
        <v>0</v>
      </c>
      <c r="L115" s="11"/>
      <c r="M115" s="11">
        <f aca="true" t="shared" si="14" ref="M115:Y115">IF(M14=0,0,M$8*M$10/M14)</f>
        <v>0</v>
      </c>
      <c r="N115" s="11">
        <f t="shared" si="14"/>
        <v>0</v>
      </c>
      <c r="O115" s="11">
        <f t="shared" si="14"/>
        <v>0</v>
      </c>
      <c r="P115" s="11">
        <f t="shared" si="14"/>
        <v>0</v>
      </c>
      <c r="Q115" s="11">
        <f t="shared" si="14"/>
        <v>0</v>
      </c>
      <c r="R115" s="11">
        <f t="shared" si="14"/>
        <v>0</v>
      </c>
      <c r="S115" s="11">
        <f t="shared" si="14"/>
        <v>0</v>
      </c>
      <c r="T115" s="11">
        <f t="shared" si="14"/>
        <v>0</v>
      </c>
      <c r="U115" s="11">
        <f t="shared" si="14"/>
        <v>0</v>
      </c>
      <c r="V115" s="11">
        <f t="shared" si="14"/>
        <v>0</v>
      </c>
      <c r="W115" s="11">
        <f t="shared" si="14"/>
        <v>0</v>
      </c>
      <c r="X115" s="11">
        <f t="shared" si="14"/>
        <v>0</v>
      </c>
      <c r="Y115" s="11">
        <f t="shared" si="14"/>
        <v>0</v>
      </c>
      <c r="Z115" s="11"/>
      <c r="AA115" s="11">
        <f t="shared" si="6"/>
        <v>0</v>
      </c>
      <c r="AB115" s="11"/>
      <c r="AC115" s="11">
        <f aca="true" t="shared" si="15" ref="AC115:AK115">IF(AC14=0,0,AC$8*AC$10/AC14)</f>
        <v>0</v>
      </c>
      <c r="AD115" s="11">
        <f t="shared" si="15"/>
        <v>0</v>
      </c>
      <c r="AE115" s="11">
        <f t="shared" si="15"/>
        <v>0</v>
      </c>
      <c r="AF115" s="11">
        <f t="shared" si="15"/>
        <v>0</v>
      </c>
      <c r="AG115" s="11">
        <f t="shared" si="15"/>
        <v>0</v>
      </c>
      <c r="AH115" s="11">
        <f t="shared" si="15"/>
        <v>0</v>
      </c>
      <c r="AI115" s="11">
        <f t="shared" si="15"/>
        <v>0</v>
      </c>
      <c r="AJ115" s="11">
        <f t="shared" si="15"/>
        <v>0</v>
      </c>
      <c r="AK115" s="11">
        <f t="shared" si="15"/>
        <v>0</v>
      </c>
      <c r="AL115" s="11"/>
      <c r="AM115" s="11">
        <f t="shared" si="8"/>
        <v>0</v>
      </c>
      <c r="AN115" s="11">
        <f t="shared" si="8"/>
        <v>0</v>
      </c>
      <c r="AO115" s="11">
        <f t="shared" si="8"/>
        <v>0</v>
      </c>
      <c r="AP115" s="11">
        <f t="shared" si="8"/>
        <v>0</v>
      </c>
      <c r="AQ115" s="11">
        <f t="shared" si="8"/>
        <v>0</v>
      </c>
      <c r="AR115" s="11">
        <f t="shared" si="8"/>
        <v>0</v>
      </c>
      <c r="AS115" s="11">
        <f t="shared" si="8"/>
        <v>0</v>
      </c>
      <c r="AT115" s="11">
        <f t="shared" si="8"/>
        <v>0</v>
      </c>
      <c r="AU115" s="11"/>
      <c r="AV115" s="11">
        <f t="shared" si="9"/>
        <v>0</v>
      </c>
      <c r="AW115" s="11"/>
    </row>
    <row r="116" spans="2:49" ht="12.75">
      <c r="B116" s="3">
        <v>5</v>
      </c>
      <c r="C116" s="3">
        <f ca="1">SUM(INDIRECT(ADDRESS(ROW(),DATA!$F$38)&amp;":"&amp;ADDRESS(ROW(),DATA!$F$39)))</f>
        <v>0</v>
      </c>
      <c r="D116" s="3"/>
      <c r="E116" s="3"/>
      <c r="F116" s="11">
        <f t="shared" si="4"/>
        <v>0</v>
      </c>
      <c r="G116" s="11">
        <f t="shared" si="4"/>
        <v>0</v>
      </c>
      <c r="H116" s="11">
        <f t="shared" si="4"/>
        <v>0</v>
      </c>
      <c r="I116" s="11">
        <f t="shared" si="4"/>
        <v>0</v>
      </c>
      <c r="J116" s="11">
        <f t="shared" si="4"/>
        <v>0</v>
      </c>
      <c r="K116" s="11">
        <f t="shared" si="4"/>
        <v>0</v>
      </c>
      <c r="L116" s="11"/>
      <c r="M116" s="11">
        <f aca="true" t="shared" si="16" ref="M116:Y116">IF(M15=0,0,M$8*M$10/M15)</f>
        <v>0</v>
      </c>
      <c r="N116" s="11">
        <f t="shared" si="16"/>
        <v>0</v>
      </c>
      <c r="O116" s="11">
        <f t="shared" si="16"/>
        <v>0</v>
      </c>
      <c r="P116" s="11">
        <f t="shared" si="16"/>
        <v>0</v>
      </c>
      <c r="Q116" s="11">
        <f t="shared" si="16"/>
        <v>0</v>
      </c>
      <c r="R116" s="11">
        <f t="shared" si="16"/>
        <v>0</v>
      </c>
      <c r="S116" s="11">
        <f t="shared" si="16"/>
        <v>0</v>
      </c>
      <c r="T116" s="11">
        <f t="shared" si="16"/>
        <v>0</v>
      </c>
      <c r="U116" s="11">
        <f t="shared" si="16"/>
        <v>0</v>
      </c>
      <c r="V116" s="11">
        <f t="shared" si="16"/>
        <v>0</v>
      </c>
      <c r="W116" s="11">
        <f t="shared" si="16"/>
        <v>0</v>
      </c>
      <c r="X116" s="11">
        <f t="shared" si="16"/>
        <v>0</v>
      </c>
      <c r="Y116" s="11">
        <f t="shared" si="16"/>
        <v>0</v>
      </c>
      <c r="Z116" s="11"/>
      <c r="AA116" s="11">
        <f t="shared" si="6"/>
        <v>0</v>
      </c>
      <c r="AB116" s="11"/>
      <c r="AC116" s="11">
        <f aca="true" t="shared" si="17" ref="AC116:AK116">IF(AC15=0,0,AC$8*AC$10/AC15)</f>
        <v>0</v>
      </c>
      <c r="AD116" s="11">
        <f t="shared" si="17"/>
        <v>0</v>
      </c>
      <c r="AE116" s="11">
        <f t="shared" si="17"/>
        <v>0</v>
      </c>
      <c r="AF116" s="11">
        <f t="shared" si="17"/>
        <v>0</v>
      </c>
      <c r="AG116" s="11">
        <f t="shared" si="17"/>
        <v>0</v>
      </c>
      <c r="AH116" s="11">
        <f t="shared" si="17"/>
        <v>0</v>
      </c>
      <c r="AI116" s="11">
        <f t="shared" si="17"/>
        <v>0</v>
      </c>
      <c r="AJ116" s="11">
        <f t="shared" si="17"/>
        <v>0</v>
      </c>
      <c r="AK116" s="11">
        <f t="shared" si="17"/>
        <v>0</v>
      </c>
      <c r="AL116" s="11"/>
      <c r="AM116" s="11">
        <f t="shared" si="8"/>
        <v>0</v>
      </c>
      <c r="AN116" s="11">
        <f t="shared" si="8"/>
        <v>0</v>
      </c>
      <c r="AO116" s="11">
        <f t="shared" si="8"/>
        <v>0</v>
      </c>
      <c r="AP116" s="11">
        <f t="shared" si="8"/>
        <v>0</v>
      </c>
      <c r="AQ116" s="11">
        <f t="shared" si="8"/>
        <v>0</v>
      </c>
      <c r="AR116" s="11">
        <f t="shared" si="8"/>
        <v>0</v>
      </c>
      <c r="AS116" s="11">
        <f t="shared" si="8"/>
        <v>0</v>
      </c>
      <c r="AT116" s="11">
        <f t="shared" si="8"/>
        <v>0</v>
      </c>
      <c r="AU116" s="11"/>
      <c r="AV116" s="11">
        <f t="shared" si="9"/>
        <v>0</v>
      </c>
      <c r="AW116" s="11"/>
    </row>
    <row r="117" spans="2:49" ht="12.75">
      <c r="B117" s="3">
        <v>6</v>
      </c>
      <c r="C117" s="3">
        <f ca="1">SUM(INDIRECT(ADDRESS(ROW(),DATA!$F$38)&amp;":"&amp;ADDRESS(ROW(),DATA!$F$39)))</f>
        <v>0</v>
      </c>
      <c r="D117" s="3"/>
      <c r="E117" s="3"/>
      <c r="F117" s="11">
        <f t="shared" si="4"/>
        <v>0</v>
      </c>
      <c r="G117" s="11">
        <f t="shared" si="4"/>
        <v>0</v>
      </c>
      <c r="H117" s="11">
        <f t="shared" si="4"/>
        <v>0</v>
      </c>
      <c r="I117" s="11">
        <f t="shared" si="4"/>
        <v>0</v>
      </c>
      <c r="J117" s="11">
        <f t="shared" si="4"/>
        <v>0</v>
      </c>
      <c r="K117" s="11">
        <f t="shared" si="4"/>
        <v>0</v>
      </c>
      <c r="L117" s="11"/>
      <c r="M117" s="11">
        <f aca="true" t="shared" si="18" ref="M117:Y117">IF(M16=0,0,M$8*M$10/M16)</f>
        <v>0</v>
      </c>
      <c r="N117" s="11">
        <f t="shared" si="18"/>
        <v>0</v>
      </c>
      <c r="O117" s="11">
        <f t="shared" si="18"/>
        <v>0</v>
      </c>
      <c r="P117" s="11">
        <f t="shared" si="18"/>
        <v>0</v>
      </c>
      <c r="Q117" s="11">
        <f t="shared" si="18"/>
        <v>0</v>
      </c>
      <c r="R117" s="11">
        <f t="shared" si="18"/>
        <v>0</v>
      </c>
      <c r="S117" s="11">
        <f t="shared" si="18"/>
        <v>0</v>
      </c>
      <c r="T117" s="11">
        <f t="shared" si="18"/>
        <v>0</v>
      </c>
      <c r="U117" s="11">
        <f t="shared" si="18"/>
        <v>0</v>
      </c>
      <c r="V117" s="11">
        <f t="shared" si="18"/>
        <v>0</v>
      </c>
      <c r="W117" s="11">
        <f t="shared" si="18"/>
        <v>0</v>
      </c>
      <c r="X117" s="11">
        <f t="shared" si="18"/>
        <v>0</v>
      </c>
      <c r="Y117" s="11">
        <f t="shared" si="18"/>
        <v>0</v>
      </c>
      <c r="Z117" s="11"/>
      <c r="AA117" s="11">
        <f t="shared" si="6"/>
        <v>0</v>
      </c>
      <c r="AB117" s="11"/>
      <c r="AC117" s="11">
        <f aca="true" t="shared" si="19" ref="AC117:AK117">IF(AC16=0,0,AC$8*AC$10/AC16)</f>
        <v>0</v>
      </c>
      <c r="AD117" s="11">
        <f t="shared" si="19"/>
        <v>0</v>
      </c>
      <c r="AE117" s="11">
        <f t="shared" si="19"/>
        <v>0</v>
      </c>
      <c r="AF117" s="11">
        <f t="shared" si="19"/>
        <v>0</v>
      </c>
      <c r="AG117" s="11">
        <f t="shared" si="19"/>
        <v>0</v>
      </c>
      <c r="AH117" s="11">
        <f t="shared" si="19"/>
        <v>0</v>
      </c>
      <c r="AI117" s="11">
        <f t="shared" si="19"/>
        <v>0</v>
      </c>
      <c r="AJ117" s="11">
        <f t="shared" si="19"/>
        <v>0</v>
      </c>
      <c r="AK117" s="11">
        <f t="shared" si="19"/>
        <v>0</v>
      </c>
      <c r="AL117" s="11"/>
      <c r="AM117" s="11">
        <f t="shared" si="8"/>
        <v>0</v>
      </c>
      <c r="AN117" s="11">
        <f t="shared" si="8"/>
        <v>0</v>
      </c>
      <c r="AO117" s="11">
        <f t="shared" si="8"/>
        <v>0</v>
      </c>
      <c r="AP117" s="11">
        <f t="shared" si="8"/>
        <v>0</v>
      </c>
      <c r="AQ117" s="11">
        <f t="shared" si="8"/>
        <v>0</v>
      </c>
      <c r="AR117" s="11">
        <f t="shared" si="8"/>
        <v>0</v>
      </c>
      <c r="AS117" s="11">
        <f t="shared" si="8"/>
        <v>0</v>
      </c>
      <c r="AT117" s="11">
        <f t="shared" si="8"/>
        <v>0</v>
      </c>
      <c r="AU117" s="11"/>
      <c r="AV117" s="11">
        <f t="shared" si="9"/>
        <v>0</v>
      </c>
      <c r="AW117" s="11"/>
    </row>
    <row r="118" spans="2:49" ht="12.75">
      <c r="B118" s="3">
        <v>7</v>
      </c>
      <c r="C118" s="3">
        <f ca="1">SUM(INDIRECT(ADDRESS(ROW(),DATA!$F$38)&amp;":"&amp;ADDRESS(ROW(),DATA!$F$39)))</f>
        <v>0</v>
      </c>
      <c r="D118" s="3"/>
      <c r="E118" s="3"/>
      <c r="F118" s="11">
        <f t="shared" si="4"/>
        <v>0</v>
      </c>
      <c r="G118" s="11">
        <f t="shared" si="4"/>
        <v>0</v>
      </c>
      <c r="H118" s="11">
        <f t="shared" si="4"/>
        <v>0</v>
      </c>
      <c r="I118" s="11">
        <f t="shared" si="4"/>
        <v>0</v>
      </c>
      <c r="J118" s="11">
        <f t="shared" si="4"/>
        <v>0</v>
      </c>
      <c r="K118" s="11">
        <f t="shared" si="4"/>
        <v>0</v>
      </c>
      <c r="L118" s="11"/>
      <c r="M118" s="11">
        <f aca="true" t="shared" si="20" ref="M118:Y118">IF(M17=0,0,M$8*M$10/M17)</f>
        <v>0</v>
      </c>
      <c r="N118" s="11">
        <f t="shared" si="20"/>
        <v>0</v>
      </c>
      <c r="O118" s="11">
        <f t="shared" si="20"/>
        <v>0</v>
      </c>
      <c r="P118" s="11">
        <f t="shared" si="20"/>
        <v>0</v>
      </c>
      <c r="Q118" s="11">
        <f t="shared" si="20"/>
        <v>0</v>
      </c>
      <c r="R118" s="11">
        <f t="shared" si="20"/>
        <v>0</v>
      </c>
      <c r="S118" s="11">
        <f t="shared" si="20"/>
        <v>0</v>
      </c>
      <c r="T118" s="11">
        <f t="shared" si="20"/>
        <v>0</v>
      </c>
      <c r="U118" s="11">
        <f t="shared" si="20"/>
        <v>0</v>
      </c>
      <c r="V118" s="11">
        <f t="shared" si="20"/>
        <v>0</v>
      </c>
      <c r="W118" s="11">
        <f t="shared" si="20"/>
        <v>0</v>
      </c>
      <c r="X118" s="11">
        <f t="shared" si="20"/>
        <v>0</v>
      </c>
      <c r="Y118" s="11">
        <f t="shared" si="20"/>
        <v>0</v>
      </c>
      <c r="Z118" s="11"/>
      <c r="AA118" s="11">
        <f t="shared" si="6"/>
        <v>0</v>
      </c>
      <c r="AB118" s="11"/>
      <c r="AC118" s="11">
        <f aca="true" t="shared" si="21" ref="AC118:AK118">IF(AC17=0,0,AC$8*AC$10/AC17)</f>
        <v>0</v>
      </c>
      <c r="AD118" s="11">
        <f t="shared" si="21"/>
        <v>0</v>
      </c>
      <c r="AE118" s="11">
        <f t="shared" si="21"/>
        <v>0</v>
      </c>
      <c r="AF118" s="11">
        <f t="shared" si="21"/>
        <v>0</v>
      </c>
      <c r="AG118" s="11">
        <f t="shared" si="21"/>
        <v>0</v>
      </c>
      <c r="AH118" s="11">
        <f t="shared" si="21"/>
        <v>0</v>
      </c>
      <c r="AI118" s="11">
        <f t="shared" si="21"/>
        <v>0</v>
      </c>
      <c r="AJ118" s="11">
        <f t="shared" si="21"/>
        <v>0</v>
      </c>
      <c r="AK118" s="11">
        <f t="shared" si="21"/>
        <v>0</v>
      </c>
      <c r="AL118" s="11"/>
      <c r="AM118" s="11">
        <f t="shared" si="8"/>
        <v>0</v>
      </c>
      <c r="AN118" s="11">
        <f t="shared" si="8"/>
        <v>0</v>
      </c>
      <c r="AO118" s="11">
        <f t="shared" si="8"/>
        <v>0</v>
      </c>
      <c r="AP118" s="11">
        <f t="shared" si="8"/>
        <v>0</v>
      </c>
      <c r="AQ118" s="11">
        <f t="shared" si="8"/>
        <v>0</v>
      </c>
      <c r="AR118" s="11">
        <f t="shared" si="8"/>
        <v>0</v>
      </c>
      <c r="AS118" s="11">
        <f t="shared" si="8"/>
        <v>0</v>
      </c>
      <c r="AT118" s="11">
        <f t="shared" si="8"/>
        <v>0</v>
      </c>
      <c r="AU118" s="11"/>
      <c r="AV118" s="11">
        <f t="shared" si="9"/>
        <v>0</v>
      </c>
      <c r="AW118" s="11"/>
    </row>
    <row r="119" spans="2:49" ht="12.75">
      <c r="B119" s="3">
        <v>8</v>
      </c>
      <c r="C119" s="3">
        <f ca="1">SUM(INDIRECT(ADDRESS(ROW(),DATA!$F$38)&amp;":"&amp;ADDRESS(ROW(),DATA!$F$39)))</f>
        <v>0</v>
      </c>
      <c r="D119" s="3"/>
      <c r="E119" s="3"/>
      <c r="F119" s="11">
        <f t="shared" si="4"/>
        <v>0</v>
      </c>
      <c r="G119" s="11">
        <f t="shared" si="4"/>
        <v>0</v>
      </c>
      <c r="H119" s="11">
        <f t="shared" si="4"/>
        <v>0</v>
      </c>
      <c r="I119" s="11">
        <f t="shared" si="4"/>
        <v>0</v>
      </c>
      <c r="J119" s="11">
        <f t="shared" si="4"/>
        <v>0</v>
      </c>
      <c r="K119" s="11">
        <f t="shared" si="4"/>
        <v>0</v>
      </c>
      <c r="L119" s="11"/>
      <c r="M119" s="11">
        <f aca="true" t="shared" si="22" ref="M119:Y119">IF(M18=0,0,M$8*M$10/M18)</f>
        <v>0</v>
      </c>
      <c r="N119" s="11">
        <f t="shared" si="22"/>
        <v>0</v>
      </c>
      <c r="O119" s="11">
        <f t="shared" si="22"/>
        <v>0</v>
      </c>
      <c r="P119" s="11">
        <f t="shared" si="22"/>
        <v>0</v>
      </c>
      <c r="Q119" s="11">
        <f t="shared" si="22"/>
        <v>0</v>
      </c>
      <c r="R119" s="11">
        <f t="shared" si="22"/>
        <v>0</v>
      </c>
      <c r="S119" s="11">
        <f t="shared" si="22"/>
        <v>0</v>
      </c>
      <c r="T119" s="11">
        <f t="shared" si="22"/>
        <v>0</v>
      </c>
      <c r="U119" s="11">
        <f t="shared" si="22"/>
        <v>0</v>
      </c>
      <c r="V119" s="11">
        <f t="shared" si="22"/>
        <v>0</v>
      </c>
      <c r="W119" s="11">
        <f t="shared" si="22"/>
        <v>0</v>
      </c>
      <c r="X119" s="11">
        <f t="shared" si="22"/>
        <v>0</v>
      </c>
      <c r="Y119" s="11">
        <f t="shared" si="22"/>
        <v>0</v>
      </c>
      <c r="Z119" s="11"/>
      <c r="AA119" s="11">
        <f t="shared" si="6"/>
        <v>0</v>
      </c>
      <c r="AB119" s="11"/>
      <c r="AC119" s="11">
        <f aca="true" t="shared" si="23" ref="AC119:AK119">IF(AC18=0,0,AC$8*AC$10/AC18)</f>
        <v>0</v>
      </c>
      <c r="AD119" s="11">
        <f t="shared" si="23"/>
        <v>0</v>
      </c>
      <c r="AE119" s="11">
        <f t="shared" si="23"/>
        <v>0</v>
      </c>
      <c r="AF119" s="11">
        <f t="shared" si="23"/>
        <v>0</v>
      </c>
      <c r="AG119" s="11">
        <f t="shared" si="23"/>
        <v>0</v>
      </c>
      <c r="AH119" s="11">
        <f t="shared" si="23"/>
        <v>0</v>
      </c>
      <c r="AI119" s="11">
        <f t="shared" si="23"/>
        <v>0</v>
      </c>
      <c r="AJ119" s="11">
        <f t="shared" si="23"/>
        <v>0</v>
      </c>
      <c r="AK119" s="11">
        <f t="shared" si="23"/>
        <v>0</v>
      </c>
      <c r="AL119" s="11"/>
      <c r="AM119" s="11">
        <f t="shared" si="8"/>
        <v>0</v>
      </c>
      <c r="AN119" s="11">
        <f t="shared" si="8"/>
        <v>0</v>
      </c>
      <c r="AO119" s="11">
        <f t="shared" si="8"/>
        <v>0</v>
      </c>
      <c r="AP119" s="11">
        <f t="shared" si="8"/>
        <v>0</v>
      </c>
      <c r="AQ119" s="11">
        <f t="shared" si="8"/>
        <v>0</v>
      </c>
      <c r="AR119" s="11">
        <f t="shared" si="8"/>
        <v>0</v>
      </c>
      <c r="AS119" s="11">
        <f t="shared" si="8"/>
        <v>0</v>
      </c>
      <c r="AT119" s="11">
        <f t="shared" si="8"/>
        <v>0</v>
      </c>
      <c r="AU119" s="11"/>
      <c r="AV119" s="11">
        <f t="shared" si="9"/>
        <v>0</v>
      </c>
      <c r="AW119" s="11"/>
    </row>
    <row r="120" spans="2:49" ht="12.75">
      <c r="B120" s="3">
        <v>9</v>
      </c>
      <c r="C120" s="3">
        <f ca="1">SUM(INDIRECT(ADDRESS(ROW(),DATA!$F$38)&amp;":"&amp;ADDRESS(ROW(),DATA!$F$39)))</f>
        <v>0</v>
      </c>
      <c r="D120" s="3"/>
      <c r="E120" s="3"/>
      <c r="F120" s="11">
        <f t="shared" si="4"/>
        <v>0</v>
      </c>
      <c r="G120" s="11">
        <f t="shared" si="4"/>
        <v>0</v>
      </c>
      <c r="H120" s="11">
        <f t="shared" si="4"/>
        <v>0</v>
      </c>
      <c r="I120" s="11">
        <f t="shared" si="4"/>
        <v>0</v>
      </c>
      <c r="J120" s="11">
        <f t="shared" si="4"/>
        <v>0</v>
      </c>
      <c r="K120" s="11">
        <f t="shared" si="4"/>
        <v>0</v>
      </c>
      <c r="L120" s="11"/>
      <c r="M120" s="11">
        <f aca="true" t="shared" si="24" ref="M120:Y120">IF(M19=0,0,M$8*M$10/M19)</f>
        <v>0</v>
      </c>
      <c r="N120" s="11">
        <f t="shared" si="24"/>
        <v>0</v>
      </c>
      <c r="O120" s="11">
        <f t="shared" si="24"/>
        <v>0</v>
      </c>
      <c r="P120" s="11">
        <f t="shared" si="24"/>
        <v>0</v>
      </c>
      <c r="Q120" s="11">
        <f t="shared" si="24"/>
        <v>0</v>
      </c>
      <c r="R120" s="11">
        <f t="shared" si="24"/>
        <v>0</v>
      </c>
      <c r="S120" s="11">
        <f t="shared" si="24"/>
        <v>0</v>
      </c>
      <c r="T120" s="11">
        <f t="shared" si="24"/>
        <v>0</v>
      </c>
      <c r="U120" s="11">
        <f t="shared" si="24"/>
        <v>0</v>
      </c>
      <c r="V120" s="11">
        <f t="shared" si="24"/>
        <v>0</v>
      </c>
      <c r="W120" s="11">
        <f t="shared" si="24"/>
        <v>0</v>
      </c>
      <c r="X120" s="11">
        <f t="shared" si="24"/>
        <v>0</v>
      </c>
      <c r="Y120" s="11">
        <f t="shared" si="24"/>
        <v>0</v>
      </c>
      <c r="Z120" s="11"/>
      <c r="AA120" s="11">
        <f t="shared" si="6"/>
        <v>0</v>
      </c>
      <c r="AB120" s="11"/>
      <c r="AC120" s="11">
        <f aca="true" t="shared" si="25" ref="AC120:AK120">IF(AC19=0,0,AC$8*AC$10/AC19)</f>
        <v>0</v>
      </c>
      <c r="AD120" s="11">
        <f t="shared" si="25"/>
        <v>0</v>
      </c>
      <c r="AE120" s="11">
        <f t="shared" si="25"/>
        <v>0</v>
      </c>
      <c r="AF120" s="11">
        <f t="shared" si="25"/>
        <v>0</v>
      </c>
      <c r="AG120" s="11">
        <f t="shared" si="25"/>
        <v>0</v>
      </c>
      <c r="AH120" s="11">
        <f t="shared" si="25"/>
        <v>0</v>
      </c>
      <c r="AI120" s="11">
        <f t="shared" si="25"/>
        <v>0</v>
      </c>
      <c r="AJ120" s="11">
        <f t="shared" si="25"/>
        <v>0</v>
      </c>
      <c r="AK120" s="11">
        <f t="shared" si="25"/>
        <v>0</v>
      </c>
      <c r="AL120" s="11"/>
      <c r="AM120" s="11">
        <f t="shared" si="8"/>
        <v>0</v>
      </c>
      <c r="AN120" s="11">
        <f t="shared" si="8"/>
        <v>0</v>
      </c>
      <c r="AO120" s="11">
        <f t="shared" si="8"/>
        <v>0</v>
      </c>
      <c r="AP120" s="11">
        <f t="shared" si="8"/>
        <v>0</v>
      </c>
      <c r="AQ120" s="11">
        <f t="shared" si="8"/>
        <v>0</v>
      </c>
      <c r="AR120" s="11">
        <f t="shared" si="8"/>
        <v>0</v>
      </c>
      <c r="AS120" s="11">
        <f t="shared" si="8"/>
        <v>0</v>
      </c>
      <c r="AT120" s="11">
        <f t="shared" si="8"/>
        <v>0</v>
      </c>
      <c r="AU120" s="11"/>
      <c r="AV120" s="11">
        <f t="shared" si="9"/>
        <v>0</v>
      </c>
      <c r="AW120" s="11"/>
    </row>
    <row r="121" spans="2:49" ht="12.75">
      <c r="B121" s="3">
        <v>10</v>
      </c>
      <c r="C121" s="3">
        <f ca="1">SUM(INDIRECT(ADDRESS(ROW(),DATA!$F$38)&amp;":"&amp;ADDRESS(ROW(),DATA!$F$39)))</f>
        <v>0</v>
      </c>
      <c r="D121" s="3"/>
      <c r="E121" s="3"/>
      <c r="F121" s="11">
        <f t="shared" si="4"/>
        <v>0</v>
      </c>
      <c r="G121" s="11">
        <f t="shared" si="4"/>
        <v>0</v>
      </c>
      <c r="H121" s="11">
        <f t="shared" si="4"/>
        <v>0</v>
      </c>
      <c r="I121" s="11">
        <f t="shared" si="4"/>
        <v>0</v>
      </c>
      <c r="J121" s="11">
        <f t="shared" si="4"/>
        <v>0</v>
      </c>
      <c r="K121" s="11">
        <f t="shared" si="4"/>
        <v>0</v>
      </c>
      <c r="L121" s="11"/>
      <c r="M121" s="11">
        <f aca="true" t="shared" si="26" ref="M121:Y121">IF(M20=0,0,M$8*M$10/M20)</f>
        <v>0</v>
      </c>
      <c r="N121" s="11">
        <f t="shared" si="26"/>
        <v>0</v>
      </c>
      <c r="O121" s="11">
        <f t="shared" si="26"/>
        <v>0</v>
      </c>
      <c r="P121" s="11">
        <f t="shared" si="26"/>
        <v>0</v>
      </c>
      <c r="Q121" s="11">
        <f t="shared" si="26"/>
        <v>0</v>
      </c>
      <c r="R121" s="11">
        <f t="shared" si="26"/>
        <v>0</v>
      </c>
      <c r="S121" s="11">
        <f t="shared" si="26"/>
        <v>0</v>
      </c>
      <c r="T121" s="11">
        <f t="shared" si="26"/>
        <v>0</v>
      </c>
      <c r="U121" s="11">
        <f t="shared" si="26"/>
        <v>0</v>
      </c>
      <c r="V121" s="11">
        <f t="shared" si="26"/>
        <v>0</v>
      </c>
      <c r="W121" s="11">
        <f t="shared" si="26"/>
        <v>0</v>
      </c>
      <c r="X121" s="11">
        <f t="shared" si="26"/>
        <v>0</v>
      </c>
      <c r="Y121" s="11">
        <f t="shared" si="26"/>
        <v>0</v>
      </c>
      <c r="Z121" s="11"/>
      <c r="AA121" s="11">
        <f t="shared" si="6"/>
        <v>0</v>
      </c>
      <c r="AB121" s="11"/>
      <c r="AC121" s="11">
        <f aca="true" t="shared" si="27" ref="AC121:AK121">IF(AC20=0,0,AC$8*AC$10/AC20)</f>
        <v>0</v>
      </c>
      <c r="AD121" s="11">
        <f t="shared" si="27"/>
        <v>0</v>
      </c>
      <c r="AE121" s="11">
        <f t="shared" si="27"/>
        <v>0</v>
      </c>
      <c r="AF121" s="11">
        <f t="shared" si="27"/>
        <v>0</v>
      </c>
      <c r="AG121" s="11">
        <f t="shared" si="27"/>
        <v>0</v>
      </c>
      <c r="AH121" s="11">
        <f t="shared" si="27"/>
        <v>0</v>
      </c>
      <c r="AI121" s="11">
        <f t="shared" si="27"/>
        <v>0</v>
      </c>
      <c r="AJ121" s="11">
        <f t="shared" si="27"/>
        <v>0</v>
      </c>
      <c r="AK121" s="11">
        <f t="shared" si="27"/>
        <v>0</v>
      </c>
      <c r="AL121" s="11"/>
      <c r="AM121" s="11">
        <f t="shared" si="8"/>
        <v>0</v>
      </c>
      <c r="AN121" s="11">
        <f t="shared" si="8"/>
        <v>0</v>
      </c>
      <c r="AO121" s="11">
        <f t="shared" si="8"/>
        <v>0</v>
      </c>
      <c r="AP121" s="11">
        <f t="shared" si="8"/>
        <v>0</v>
      </c>
      <c r="AQ121" s="11">
        <f t="shared" si="8"/>
        <v>0</v>
      </c>
      <c r="AR121" s="11">
        <f t="shared" si="8"/>
        <v>0</v>
      </c>
      <c r="AS121" s="11">
        <f t="shared" si="8"/>
        <v>0</v>
      </c>
      <c r="AT121" s="11">
        <f t="shared" si="8"/>
        <v>0</v>
      </c>
      <c r="AU121" s="11"/>
      <c r="AV121" s="11">
        <f t="shared" si="9"/>
        <v>0</v>
      </c>
      <c r="AW121" s="11"/>
    </row>
    <row r="122" spans="2:49" ht="12.75">
      <c r="B122" s="3">
        <v>11</v>
      </c>
      <c r="C122" s="3">
        <f ca="1">SUM(INDIRECT(ADDRESS(ROW(),DATA!$F$38)&amp;":"&amp;ADDRESS(ROW(),DATA!$F$39)))</f>
        <v>0</v>
      </c>
      <c r="D122" s="3"/>
      <c r="E122" s="3"/>
      <c r="F122" s="11">
        <f aca="true" t="shared" si="28" ref="F122:K131">IF(F21=0,0,F$8*F$10/F21)</f>
        <v>0</v>
      </c>
      <c r="G122" s="11">
        <f t="shared" si="28"/>
        <v>0</v>
      </c>
      <c r="H122" s="11">
        <f t="shared" si="28"/>
        <v>0</v>
      </c>
      <c r="I122" s="11">
        <f t="shared" si="28"/>
        <v>0</v>
      </c>
      <c r="J122" s="11">
        <f t="shared" si="28"/>
        <v>0</v>
      </c>
      <c r="K122" s="11">
        <f t="shared" si="28"/>
        <v>0</v>
      </c>
      <c r="L122" s="11"/>
      <c r="M122" s="11">
        <f aca="true" t="shared" si="29" ref="M122:Y122">IF(M21=0,0,M$8*M$10/M21)</f>
        <v>0</v>
      </c>
      <c r="N122" s="11">
        <f t="shared" si="29"/>
        <v>0</v>
      </c>
      <c r="O122" s="11">
        <f t="shared" si="29"/>
        <v>0</v>
      </c>
      <c r="P122" s="11">
        <f t="shared" si="29"/>
        <v>0</v>
      </c>
      <c r="Q122" s="11">
        <f t="shared" si="29"/>
        <v>0</v>
      </c>
      <c r="R122" s="11">
        <f t="shared" si="29"/>
        <v>0</v>
      </c>
      <c r="S122" s="11">
        <f t="shared" si="29"/>
        <v>0</v>
      </c>
      <c r="T122" s="11">
        <f t="shared" si="29"/>
        <v>0</v>
      </c>
      <c r="U122" s="11">
        <f t="shared" si="29"/>
        <v>0</v>
      </c>
      <c r="V122" s="11">
        <f t="shared" si="29"/>
        <v>0</v>
      </c>
      <c r="W122" s="11">
        <f t="shared" si="29"/>
        <v>0</v>
      </c>
      <c r="X122" s="11">
        <f t="shared" si="29"/>
        <v>0</v>
      </c>
      <c r="Y122" s="11">
        <f t="shared" si="29"/>
        <v>0</v>
      </c>
      <c r="Z122" s="11"/>
      <c r="AA122" s="11">
        <f t="shared" si="6"/>
        <v>0</v>
      </c>
      <c r="AB122" s="11"/>
      <c r="AC122" s="11">
        <f aca="true" t="shared" si="30" ref="AC122:AK122">IF(AC21=0,0,AC$8*AC$10/AC21)</f>
        <v>0</v>
      </c>
      <c r="AD122" s="11">
        <f t="shared" si="30"/>
        <v>0</v>
      </c>
      <c r="AE122" s="11">
        <f t="shared" si="30"/>
        <v>0</v>
      </c>
      <c r="AF122" s="11">
        <f t="shared" si="30"/>
        <v>0</v>
      </c>
      <c r="AG122" s="11">
        <f t="shared" si="30"/>
        <v>0</v>
      </c>
      <c r="AH122" s="11">
        <f t="shared" si="30"/>
        <v>0</v>
      </c>
      <c r="AI122" s="11">
        <f t="shared" si="30"/>
        <v>0</v>
      </c>
      <c r="AJ122" s="11">
        <f t="shared" si="30"/>
        <v>0</v>
      </c>
      <c r="AK122" s="11">
        <f t="shared" si="30"/>
        <v>0</v>
      </c>
      <c r="AL122" s="11"/>
      <c r="AM122" s="11">
        <f aca="true" t="shared" si="31" ref="AM122:AT131">IF(AM21=0,0,AM$8*AM$10/AM21)</f>
        <v>0</v>
      </c>
      <c r="AN122" s="11">
        <f t="shared" si="31"/>
        <v>0</v>
      </c>
      <c r="AO122" s="11">
        <f t="shared" si="31"/>
        <v>0</v>
      </c>
      <c r="AP122" s="11">
        <f t="shared" si="31"/>
        <v>0</v>
      </c>
      <c r="AQ122" s="11">
        <f t="shared" si="31"/>
        <v>0</v>
      </c>
      <c r="AR122" s="11">
        <f t="shared" si="31"/>
        <v>0</v>
      </c>
      <c r="AS122" s="11">
        <f t="shared" si="31"/>
        <v>0</v>
      </c>
      <c r="AT122" s="11">
        <f t="shared" si="31"/>
        <v>0</v>
      </c>
      <c r="AU122" s="11"/>
      <c r="AV122" s="11">
        <f t="shared" si="9"/>
        <v>0</v>
      </c>
      <c r="AW122" s="11"/>
    </row>
    <row r="123" spans="2:49" ht="12.75">
      <c r="B123" s="3">
        <v>12</v>
      </c>
      <c r="C123" s="3">
        <f ca="1">SUM(INDIRECT(ADDRESS(ROW(),DATA!$F$38)&amp;":"&amp;ADDRESS(ROW(),DATA!$F$39)))</f>
        <v>0</v>
      </c>
      <c r="D123" s="3"/>
      <c r="E123" s="3"/>
      <c r="F123" s="11">
        <f t="shared" si="28"/>
        <v>0</v>
      </c>
      <c r="G123" s="11">
        <f t="shared" si="28"/>
        <v>0</v>
      </c>
      <c r="H123" s="11">
        <f t="shared" si="28"/>
        <v>0</v>
      </c>
      <c r="I123" s="11">
        <f t="shared" si="28"/>
        <v>0</v>
      </c>
      <c r="J123" s="11">
        <f t="shared" si="28"/>
        <v>0</v>
      </c>
      <c r="K123" s="11">
        <f t="shared" si="28"/>
        <v>0</v>
      </c>
      <c r="L123" s="11"/>
      <c r="M123" s="11">
        <f aca="true" t="shared" si="32" ref="M123:Y123">IF(M22=0,0,M$8*M$10/M22)</f>
        <v>0</v>
      </c>
      <c r="N123" s="11">
        <f t="shared" si="32"/>
        <v>0</v>
      </c>
      <c r="O123" s="11">
        <f t="shared" si="32"/>
        <v>0</v>
      </c>
      <c r="P123" s="11">
        <f t="shared" si="32"/>
        <v>0</v>
      </c>
      <c r="Q123" s="11">
        <f t="shared" si="32"/>
        <v>0</v>
      </c>
      <c r="R123" s="11">
        <f t="shared" si="32"/>
        <v>0</v>
      </c>
      <c r="S123" s="11">
        <f t="shared" si="32"/>
        <v>0</v>
      </c>
      <c r="T123" s="11">
        <f t="shared" si="32"/>
        <v>0</v>
      </c>
      <c r="U123" s="11">
        <f t="shared" si="32"/>
        <v>0</v>
      </c>
      <c r="V123" s="11">
        <f t="shared" si="32"/>
        <v>0</v>
      </c>
      <c r="W123" s="11">
        <f t="shared" si="32"/>
        <v>0</v>
      </c>
      <c r="X123" s="11">
        <f t="shared" si="32"/>
        <v>0</v>
      </c>
      <c r="Y123" s="11">
        <f t="shared" si="32"/>
        <v>0</v>
      </c>
      <c r="Z123" s="11"/>
      <c r="AA123" s="11">
        <f t="shared" si="6"/>
        <v>0</v>
      </c>
      <c r="AB123" s="11"/>
      <c r="AC123" s="11">
        <f aca="true" t="shared" si="33" ref="AC123:AK123">IF(AC22=0,0,AC$8*AC$10/AC22)</f>
        <v>0</v>
      </c>
      <c r="AD123" s="11">
        <f t="shared" si="33"/>
        <v>0</v>
      </c>
      <c r="AE123" s="11">
        <f t="shared" si="33"/>
        <v>0</v>
      </c>
      <c r="AF123" s="11">
        <f t="shared" si="33"/>
        <v>0</v>
      </c>
      <c r="AG123" s="11">
        <f t="shared" si="33"/>
        <v>0</v>
      </c>
      <c r="AH123" s="11">
        <f t="shared" si="33"/>
        <v>0</v>
      </c>
      <c r="AI123" s="11">
        <f t="shared" si="33"/>
        <v>0</v>
      </c>
      <c r="AJ123" s="11">
        <f t="shared" si="33"/>
        <v>0</v>
      </c>
      <c r="AK123" s="11">
        <f t="shared" si="33"/>
        <v>0</v>
      </c>
      <c r="AL123" s="11"/>
      <c r="AM123" s="11">
        <f t="shared" si="31"/>
        <v>0</v>
      </c>
      <c r="AN123" s="11">
        <f t="shared" si="31"/>
        <v>0</v>
      </c>
      <c r="AO123" s="11">
        <f t="shared" si="31"/>
        <v>0</v>
      </c>
      <c r="AP123" s="11">
        <f t="shared" si="31"/>
        <v>0</v>
      </c>
      <c r="AQ123" s="11">
        <f t="shared" si="31"/>
        <v>0</v>
      </c>
      <c r="AR123" s="11">
        <f t="shared" si="31"/>
        <v>0</v>
      </c>
      <c r="AS123" s="11">
        <f t="shared" si="31"/>
        <v>0</v>
      </c>
      <c r="AT123" s="11">
        <f t="shared" si="31"/>
        <v>0</v>
      </c>
      <c r="AU123" s="11"/>
      <c r="AV123" s="11">
        <f t="shared" si="9"/>
        <v>0</v>
      </c>
      <c r="AW123" s="11"/>
    </row>
    <row r="124" spans="2:49" ht="12.75">
      <c r="B124" s="3">
        <v>13</v>
      </c>
      <c r="C124" s="3">
        <f ca="1">SUM(INDIRECT(ADDRESS(ROW(),DATA!$F$38)&amp;":"&amp;ADDRESS(ROW(),DATA!$F$39)))</f>
        <v>0</v>
      </c>
      <c r="D124" s="3"/>
      <c r="E124" s="3"/>
      <c r="F124" s="11">
        <f t="shared" si="28"/>
        <v>0</v>
      </c>
      <c r="G124" s="11">
        <f t="shared" si="28"/>
        <v>0</v>
      </c>
      <c r="H124" s="11">
        <f t="shared" si="28"/>
        <v>0</v>
      </c>
      <c r="I124" s="11">
        <f t="shared" si="28"/>
        <v>0</v>
      </c>
      <c r="J124" s="11">
        <f t="shared" si="28"/>
        <v>0</v>
      </c>
      <c r="K124" s="11">
        <f t="shared" si="28"/>
        <v>0</v>
      </c>
      <c r="L124" s="11"/>
      <c r="M124" s="11">
        <f aca="true" t="shared" si="34" ref="M124:Y124">IF(M23=0,0,M$8*M$10/M23)</f>
        <v>0</v>
      </c>
      <c r="N124" s="11">
        <f t="shared" si="34"/>
        <v>0</v>
      </c>
      <c r="O124" s="11">
        <f t="shared" si="34"/>
        <v>0</v>
      </c>
      <c r="P124" s="11">
        <f t="shared" si="34"/>
        <v>0</v>
      </c>
      <c r="Q124" s="11">
        <f t="shared" si="34"/>
        <v>0</v>
      </c>
      <c r="R124" s="11">
        <f t="shared" si="34"/>
        <v>0</v>
      </c>
      <c r="S124" s="11">
        <f t="shared" si="34"/>
        <v>0</v>
      </c>
      <c r="T124" s="11">
        <f t="shared" si="34"/>
        <v>0</v>
      </c>
      <c r="U124" s="11">
        <f t="shared" si="34"/>
        <v>0</v>
      </c>
      <c r="V124" s="11">
        <f t="shared" si="34"/>
        <v>0</v>
      </c>
      <c r="W124" s="11">
        <f t="shared" si="34"/>
        <v>0</v>
      </c>
      <c r="X124" s="11">
        <f t="shared" si="34"/>
        <v>0</v>
      </c>
      <c r="Y124" s="11">
        <f t="shared" si="34"/>
        <v>0</v>
      </c>
      <c r="Z124" s="11"/>
      <c r="AA124" s="11">
        <f t="shared" si="6"/>
        <v>0</v>
      </c>
      <c r="AB124" s="11"/>
      <c r="AC124" s="11">
        <f aca="true" t="shared" si="35" ref="AC124:AK124">IF(AC23=0,0,AC$8*AC$10/AC23)</f>
        <v>0</v>
      </c>
      <c r="AD124" s="11">
        <f t="shared" si="35"/>
        <v>0</v>
      </c>
      <c r="AE124" s="11">
        <f t="shared" si="35"/>
        <v>0</v>
      </c>
      <c r="AF124" s="11">
        <f t="shared" si="35"/>
        <v>0</v>
      </c>
      <c r="AG124" s="11">
        <f t="shared" si="35"/>
        <v>0</v>
      </c>
      <c r="AH124" s="11">
        <f t="shared" si="35"/>
        <v>0</v>
      </c>
      <c r="AI124" s="11">
        <f t="shared" si="35"/>
        <v>0</v>
      </c>
      <c r="AJ124" s="11">
        <f t="shared" si="35"/>
        <v>0</v>
      </c>
      <c r="AK124" s="11">
        <f t="shared" si="35"/>
        <v>0</v>
      </c>
      <c r="AL124" s="11"/>
      <c r="AM124" s="11">
        <f t="shared" si="31"/>
        <v>0</v>
      </c>
      <c r="AN124" s="11">
        <f t="shared" si="31"/>
        <v>0</v>
      </c>
      <c r="AO124" s="11">
        <f t="shared" si="31"/>
        <v>0</v>
      </c>
      <c r="AP124" s="11">
        <f t="shared" si="31"/>
        <v>0</v>
      </c>
      <c r="AQ124" s="11">
        <f t="shared" si="31"/>
        <v>0</v>
      </c>
      <c r="AR124" s="11">
        <f t="shared" si="31"/>
        <v>0</v>
      </c>
      <c r="AS124" s="11">
        <f t="shared" si="31"/>
        <v>0</v>
      </c>
      <c r="AT124" s="11">
        <f t="shared" si="31"/>
        <v>0</v>
      </c>
      <c r="AU124" s="11"/>
      <c r="AV124" s="11">
        <f t="shared" si="9"/>
        <v>0</v>
      </c>
      <c r="AW124" s="11"/>
    </row>
    <row r="125" spans="2:49" ht="12.75">
      <c r="B125" s="3">
        <v>14</v>
      </c>
      <c r="C125" s="3">
        <f ca="1">SUM(INDIRECT(ADDRESS(ROW(),DATA!$F$38)&amp;":"&amp;ADDRESS(ROW(),DATA!$F$39)))</f>
        <v>0</v>
      </c>
      <c r="D125" s="3"/>
      <c r="E125" s="3"/>
      <c r="F125" s="11">
        <f t="shared" si="28"/>
        <v>0</v>
      </c>
      <c r="G125" s="11">
        <f t="shared" si="28"/>
        <v>0</v>
      </c>
      <c r="H125" s="11">
        <f t="shared" si="28"/>
        <v>0</v>
      </c>
      <c r="I125" s="11">
        <f t="shared" si="28"/>
        <v>0</v>
      </c>
      <c r="J125" s="11">
        <f t="shared" si="28"/>
        <v>0</v>
      </c>
      <c r="K125" s="11">
        <f t="shared" si="28"/>
        <v>0</v>
      </c>
      <c r="L125" s="11"/>
      <c r="M125" s="11">
        <f aca="true" t="shared" si="36" ref="M125:Y125">IF(M24=0,0,M$8*M$10/M24)</f>
        <v>0</v>
      </c>
      <c r="N125" s="11">
        <f t="shared" si="36"/>
        <v>0</v>
      </c>
      <c r="O125" s="11">
        <f t="shared" si="36"/>
        <v>0</v>
      </c>
      <c r="P125" s="11">
        <f t="shared" si="36"/>
        <v>0</v>
      </c>
      <c r="Q125" s="11">
        <f t="shared" si="36"/>
        <v>0</v>
      </c>
      <c r="R125" s="11">
        <f t="shared" si="36"/>
        <v>0</v>
      </c>
      <c r="S125" s="11">
        <f t="shared" si="36"/>
        <v>0</v>
      </c>
      <c r="T125" s="11">
        <f t="shared" si="36"/>
        <v>0</v>
      </c>
      <c r="U125" s="11">
        <f t="shared" si="36"/>
        <v>0</v>
      </c>
      <c r="V125" s="11">
        <f t="shared" si="36"/>
        <v>0</v>
      </c>
      <c r="W125" s="11">
        <f t="shared" si="36"/>
        <v>0</v>
      </c>
      <c r="X125" s="11">
        <f t="shared" si="36"/>
        <v>0</v>
      </c>
      <c r="Y125" s="11">
        <f t="shared" si="36"/>
        <v>0</v>
      </c>
      <c r="Z125" s="11"/>
      <c r="AA125" s="11">
        <f t="shared" si="6"/>
        <v>0</v>
      </c>
      <c r="AB125" s="11"/>
      <c r="AC125" s="11">
        <f aca="true" t="shared" si="37" ref="AC125:AK125">IF(AC24=0,0,AC$8*AC$10/AC24)</f>
        <v>0</v>
      </c>
      <c r="AD125" s="11">
        <f t="shared" si="37"/>
        <v>0</v>
      </c>
      <c r="AE125" s="11">
        <f t="shared" si="37"/>
        <v>0</v>
      </c>
      <c r="AF125" s="11">
        <f t="shared" si="37"/>
        <v>0</v>
      </c>
      <c r="AG125" s="11">
        <f t="shared" si="37"/>
        <v>0</v>
      </c>
      <c r="AH125" s="11">
        <f t="shared" si="37"/>
        <v>0</v>
      </c>
      <c r="AI125" s="11">
        <f t="shared" si="37"/>
        <v>0</v>
      </c>
      <c r="AJ125" s="11">
        <f t="shared" si="37"/>
        <v>0</v>
      </c>
      <c r="AK125" s="11">
        <f t="shared" si="37"/>
        <v>0</v>
      </c>
      <c r="AL125" s="11"/>
      <c r="AM125" s="11">
        <f t="shared" si="31"/>
        <v>0</v>
      </c>
      <c r="AN125" s="11">
        <f t="shared" si="31"/>
        <v>0</v>
      </c>
      <c r="AO125" s="11">
        <f t="shared" si="31"/>
        <v>0</v>
      </c>
      <c r="AP125" s="11">
        <f t="shared" si="31"/>
        <v>0</v>
      </c>
      <c r="AQ125" s="11">
        <f t="shared" si="31"/>
        <v>0</v>
      </c>
      <c r="AR125" s="11">
        <f t="shared" si="31"/>
        <v>0</v>
      </c>
      <c r="AS125" s="11">
        <f t="shared" si="31"/>
        <v>0</v>
      </c>
      <c r="AT125" s="11">
        <f t="shared" si="31"/>
        <v>0</v>
      </c>
      <c r="AU125" s="11"/>
      <c r="AV125" s="11">
        <f t="shared" si="9"/>
        <v>0</v>
      </c>
      <c r="AW125" s="11"/>
    </row>
    <row r="126" spans="2:49" ht="12.75">
      <c r="B126" s="3">
        <v>15</v>
      </c>
      <c r="C126" s="3">
        <f ca="1">SUM(INDIRECT(ADDRESS(ROW(),DATA!$F$38)&amp;":"&amp;ADDRESS(ROW(),DATA!$F$39)))</f>
        <v>0</v>
      </c>
      <c r="D126" s="3"/>
      <c r="E126" s="3"/>
      <c r="F126" s="11">
        <f t="shared" si="28"/>
        <v>0</v>
      </c>
      <c r="G126" s="11">
        <f t="shared" si="28"/>
        <v>0</v>
      </c>
      <c r="H126" s="11">
        <f t="shared" si="28"/>
        <v>0</v>
      </c>
      <c r="I126" s="11">
        <f t="shared" si="28"/>
        <v>0</v>
      </c>
      <c r="J126" s="11">
        <f t="shared" si="28"/>
        <v>0</v>
      </c>
      <c r="K126" s="11">
        <f t="shared" si="28"/>
        <v>0</v>
      </c>
      <c r="L126" s="11"/>
      <c r="M126" s="11">
        <f aca="true" t="shared" si="38" ref="M126:Y126">IF(M25=0,0,M$8*M$10/M25)</f>
        <v>0</v>
      </c>
      <c r="N126" s="11">
        <f t="shared" si="38"/>
        <v>0</v>
      </c>
      <c r="O126" s="11">
        <f t="shared" si="38"/>
        <v>0</v>
      </c>
      <c r="P126" s="11">
        <f t="shared" si="38"/>
        <v>0</v>
      </c>
      <c r="Q126" s="11">
        <f t="shared" si="38"/>
        <v>0</v>
      </c>
      <c r="R126" s="11">
        <f t="shared" si="38"/>
        <v>0</v>
      </c>
      <c r="S126" s="11">
        <f t="shared" si="38"/>
        <v>0</v>
      </c>
      <c r="T126" s="11">
        <f t="shared" si="38"/>
        <v>0</v>
      </c>
      <c r="U126" s="11">
        <f t="shared" si="38"/>
        <v>0</v>
      </c>
      <c r="V126" s="11">
        <f t="shared" si="38"/>
        <v>0</v>
      </c>
      <c r="W126" s="11">
        <f t="shared" si="38"/>
        <v>0</v>
      </c>
      <c r="X126" s="11">
        <f t="shared" si="38"/>
        <v>0</v>
      </c>
      <c r="Y126" s="11">
        <f t="shared" si="38"/>
        <v>0</v>
      </c>
      <c r="Z126" s="11"/>
      <c r="AA126" s="11">
        <f t="shared" si="6"/>
        <v>0</v>
      </c>
      <c r="AB126" s="11"/>
      <c r="AC126" s="11">
        <f aca="true" t="shared" si="39" ref="AC126:AK126">IF(AC25=0,0,AC$8*AC$10/AC25)</f>
        <v>0</v>
      </c>
      <c r="AD126" s="11">
        <f t="shared" si="39"/>
        <v>0</v>
      </c>
      <c r="AE126" s="11">
        <f t="shared" si="39"/>
        <v>0</v>
      </c>
      <c r="AF126" s="11">
        <f t="shared" si="39"/>
        <v>0</v>
      </c>
      <c r="AG126" s="11">
        <f t="shared" si="39"/>
        <v>0</v>
      </c>
      <c r="AH126" s="11">
        <f t="shared" si="39"/>
        <v>0</v>
      </c>
      <c r="AI126" s="11">
        <f t="shared" si="39"/>
        <v>0</v>
      </c>
      <c r="AJ126" s="11">
        <f t="shared" si="39"/>
        <v>0</v>
      </c>
      <c r="AK126" s="11">
        <f t="shared" si="39"/>
        <v>0</v>
      </c>
      <c r="AL126" s="11"/>
      <c r="AM126" s="11">
        <f t="shared" si="31"/>
        <v>0</v>
      </c>
      <c r="AN126" s="11">
        <f t="shared" si="31"/>
        <v>0</v>
      </c>
      <c r="AO126" s="11">
        <f t="shared" si="31"/>
        <v>0</v>
      </c>
      <c r="AP126" s="11">
        <f t="shared" si="31"/>
        <v>0</v>
      </c>
      <c r="AQ126" s="11">
        <f t="shared" si="31"/>
        <v>0</v>
      </c>
      <c r="AR126" s="11">
        <f t="shared" si="31"/>
        <v>0</v>
      </c>
      <c r="AS126" s="11">
        <f t="shared" si="31"/>
        <v>0</v>
      </c>
      <c r="AT126" s="11">
        <f t="shared" si="31"/>
        <v>0</v>
      </c>
      <c r="AU126" s="11"/>
      <c r="AV126" s="11">
        <f t="shared" si="9"/>
        <v>0</v>
      </c>
      <c r="AW126" s="11"/>
    </row>
    <row r="127" spans="2:49" ht="12.75">
      <c r="B127" s="3">
        <v>16</v>
      </c>
      <c r="C127" s="3">
        <f ca="1">SUM(INDIRECT(ADDRESS(ROW(),DATA!$F$38)&amp;":"&amp;ADDRESS(ROW(),DATA!$F$39)))</f>
        <v>0</v>
      </c>
      <c r="D127" s="3"/>
      <c r="E127" s="3"/>
      <c r="F127" s="11">
        <f t="shared" si="28"/>
        <v>0</v>
      </c>
      <c r="G127" s="11">
        <f t="shared" si="28"/>
        <v>0</v>
      </c>
      <c r="H127" s="11">
        <f t="shared" si="28"/>
        <v>0</v>
      </c>
      <c r="I127" s="11">
        <f t="shared" si="28"/>
        <v>0</v>
      </c>
      <c r="J127" s="11">
        <f t="shared" si="28"/>
        <v>0</v>
      </c>
      <c r="K127" s="11">
        <f t="shared" si="28"/>
        <v>0</v>
      </c>
      <c r="L127" s="11"/>
      <c r="M127" s="11">
        <f aca="true" t="shared" si="40" ref="M127:Y127">IF(M26=0,0,M$8*M$10/M26)</f>
        <v>0</v>
      </c>
      <c r="N127" s="11">
        <f t="shared" si="40"/>
        <v>0</v>
      </c>
      <c r="O127" s="11">
        <f t="shared" si="40"/>
        <v>0</v>
      </c>
      <c r="P127" s="11">
        <f t="shared" si="40"/>
        <v>0</v>
      </c>
      <c r="Q127" s="11">
        <f t="shared" si="40"/>
        <v>0</v>
      </c>
      <c r="R127" s="11">
        <f t="shared" si="40"/>
        <v>0</v>
      </c>
      <c r="S127" s="11">
        <f t="shared" si="40"/>
        <v>0</v>
      </c>
      <c r="T127" s="11">
        <f t="shared" si="40"/>
        <v>0</v>
      </c>
      <c r="U127" s="11">
        <f t="shared" si="40"/>
        <v>0</v>
      </c>
      <c r="V127" s="11">
        <f t="shared" si="40"/>
        <v>0</v>
      </c>
      <c r="W127" s="11">
        <f t="shared" si="40"/>
        <v>0</v>
      </c>
      <c r="X127" s="11">
        <f t="shared" si="40"/>
        <v>0</v>
      </c>
      <c r="Y127" s="11">
        <f t="shared" si="40"/>
        <v>0</v>
      </c>
      <c r="Z127" s="11"/>
      <c r="AA127" s="11">
        <f t="shared" si="6"/>
        <v>0</v>
      </c>
      <c r="AB127" s="11"/>
      <c r="AC127" s="11">
        <f aca="true" t="shared" si="41" ref="AC127:AK127">IF(AC26=0,0,AC$8*AC$10/AC26)</f>
        <v>0</v>
      </c>
      <c r="AD127" s="11">
        <f t="shared" si="41"/>
        <v>0</v>
      </c>
      <c r="AE127" s="11">
        <f t="shared" si="41"/>
        <v>0</v>
      </c>
      <c r="AF127" s="11">
        <f t="shared" si="41"/>
        <v>0</v>
      </c>
      <c r="AG127" s="11">
        <f t="shared" si="41"/>
        <v>0</v>
      </c>
      <c r="AH127" s="11">
        <f t="shared" si="41"/>
        <v>0</v>
      </c>
      <c r="AI127" s="11">
        <f t="shared" si="41"/>
        <v>0</v>
      </c>
      <c r="AJ127" s="11">
        <f t="shared" si="41"/>
        <v>0</v>
      </c>
      <c r="AK127" s="11">
        <f t="shared" si="41"/>
        <v>0</v>
      </c>
      <c r="AL127" s="11"/>
      <c r="AM127" s="11">
        <f t="shared" si="31"/>
        <v>0</v>
      </c>
      <c r="AN127" s="11">
        <f t="shared" si="31"/>
        <v>0</v>
      </c>
      <c r="AO127" s="11">
        <f t="shared" si="31"/>
        <v>0</v>
      </c>
      <c r="AP127" s="11">
        <f t="shared" si="31"/>
        <v>0</v>
      </c>
      <c r="AQ127" s="11">
        <f t="shared" si="31"/>
        <v>0</v>
      </c>
      <c r="AR127" s="11">
        <f t="shared" si="31"/>
        <v>0</v>
      </c>
      <c r="AS127" s="11">
        <f t="shared" si="31"/>
        <v>0</v>
      </c>
      <c r="AT127" s="11">
        <f t="shared" si="31"/>
        <v>0</v>
      </c>
      <c r="AU127" s="11"/>
      <c r="AV127" s="11">
        <f t="shared" si="9"/>
        <v>0</v>
      </c>
      <c r="AW127" s="11"/>
    </row>
    <row r="128" spans="2:49" ht="12.75">
      <c r="B128" s="3">
        <v>17</v>
      </c>
      <c r="C128" s="3">
        <f ca="1">SUM(INDIRECT(ADDRESS(ROW(),DATA!$F$38)&amp;":"&amp;ADDRESS(ROW(),DATA!$F$39)))</f>
        <v>0</v>
      </c>
      <c r="D128" s="3"/>
      <c r="E128" s="3"/>
      <c r="F128" s="11">
        <f t="shared" si="28"/>
        <v>0</v>
      </c>
      <c r="G128" s="11">
        <f t="shared" si="28"/>
        <v>0</v>
      </c>
      <c r="H128" s="11">
        <f t="shared" si="28"/>
        <v>0</v>
      </c>
      <c r="I128" s="11">
        <f t="shared" si="28"/>
        <v>0</v>
      </c>
      <c r="J128" s="11">
        <f t="shared" si="28"/>
        <v>0</v>
      </c>
      <c r="K128" s="11">
        <f t="shared" si="28"/>
        <v>0</v>
      </c>
      <c r="L128" s="11"/>
      <c r="M128" s="11">
        <f aca="true" t="shared" si="42" ref="M128:Y128">IF(M27=0,0,M$8*M$10/M27)</f>
        <v>0</v>
      </c>
      <c r="N128" s="11">
        <f t="shared" si="42"/>
        <v>0</v>
      </c>
      <c r="O128" s="11">
        <f t="shared" si="42"/>
        <v>0</v>
      </c>
      <c r="P128" s="11">
        <f t="shared" si="42"/>
        <v>0</v>
      </c>
      <c r="Q128" s="11">
        <f t="shared" si="42"/>
        <v>0</v>
      </c>
      <c r="R128" s="11">
        <f t="shared" si="42"/>
        <v>0</v>
      </c>
      <c r="S128" s="11">
        <f t="shared" si="42"/>
        <v>0</v>
      </c>
      <c r="T128" s="11">
        <f t="shared" si="42"/>
        <v>0</v>
      </c>
      <c r="U128" s="11">
        <f t="shared" si="42"/>
        <v>0</v>
      </c>
      <c r="V128" s="11">
        <f t="shared" si="42"/>
        <v>0</v>
      </c>
      <c r="W128" s="11">
        <f t="shared" si="42"/>
        <v>0</v>
      </c>
      <c r="X128" s="11">
        <f t="shared" si="42"/>
        <v>0</v>
      </c>
      <c r="Y128" s="11">
        <f t="shared" si="42"/>
        <v>0</v>
      </c>
      <c r="Z128" s="11"/>
      <c r="AA128" s="11">
        <f t="shared" si="6"/>
        <v>0</v>
      </c>
      <c r="AB128" s="11"/>
      <c r="AC128" s="11">
        <f aca="true" t="shared" si="43" ref="AC128:AK128">IF(AC27=0,0,AC$8*AC$10/AC27)</f>
        <v>0</v>
      </c>
      <c r="AD128" s="11">
        <f t="shared" si="43"/>
        <v>0</v>
      </c>
      <c r="AE128" s="11">
        <f t="shared" si="43"/>
        <v>0</v>
      </c>
      <c r="AF128" s="11">
        <f t="shared" si="43"/>
        <v>0</v>
      </c>
      <c r="AG128" s="11">
        <f t="shared" si="43"/>
        <v>0</v>
      </c>
      <c r="AH128" s="11">
        <f t="shared" si="43"/>
        <v>0</v>
      </c>
      <c r="AI128" s="11">
        <f t="shared" si="43"/>
        <v>0</v>
      </c>
      <c r="AJ128" s="11">
        <f t="shared" si="43"/>
        <v>0</v>
      </c>
      <c r="AK128" s="11">
        <f t="shared" si="43"/>
        <v>0</v>
      </c>
      <c r="AL128" s="11"/>
      <c r="AM128" s="11">
        <f t="shared" si="31"/>
        <v>0</v>
      </c>
      <c r="AN128" s="11">
        <f t="shared" si="31"/>
        <v>0</v>
      </c>
      <c r="AO128" s="11">
        <f t="shared" si="31"/>
        <v>0</v>
      </c>
      <c r="AP128" s="11">
        <f t="shared" si="31"/>
        <v>0</v>
      </c>
      <c r="AQ128" s="11">
        <f t="shared" si="31"/>
        <v>0</v>
      </c>
      <c r="AR128" s="11">
        <f t="shared" si="31"/>
        <v>0</v>
      </c>
      <c r="AS128" s="11">
        <f t="shared" si="31"/>
        <v>0</v>
      </c>
      <c r="AT128" s="11">
        <f t="shared" si="31"/>
        <v>0</v>
      </c>
      <c r="AU128" s="11"/>
      <c r="AV128" s="11">
        <f t="shared" si="9"/>
        <v>0</v>
      </c>
      <c r="AW128" s="11"/>
    </row>
    <row r="129" spans="2:49" ht="12.75">
      <c r="B129" s="3">
        <v>18</v>
      </c>
      <c r="C129" s="3">
        <f ca="1">SUM(INDIRECT(ADDRESS(ROW(),DATA!$F$38)&amp;":"&amp;ADDRESS(ROW(),DATA!$F$39)))</f>
        <v>0</v>
      </c>
      <c r="D129" s="3"/>
      <c r="E129" s="3"/>
      <c r="F129" s="11">
        <f t="shared" si="28"/>
        <v>0</v>
      </c>
      <c r="G129" s="11">
        <f t="shared" si="28"/>
        <v>0</v>
      </c>
      <c r="H129" s="11">
        <f t="shared" si="28"/>
        <v>0</v>
      </c>
      <c r="I129" s="11">
        <f t="shared" si="28"/>
        <v>0</v>
      </c>
      <c r="J129" s="11">
        <f t="shared" si="28"/>
        <v>0</v>
      </c>
      <c r="K129" s="11">
        <f t="shared" si="28"/>
        <v>0</v>
      </c>
      <c r="L129" s="11"/>
      <c r="M129" s="11">
        <f aca="true" t="shared" si="44" ref="M129:Y129">IF(M28=0,0,M$8*M$10/M28)</f>
        <v>0</v>
      </c>
      <c r="N129" s="11">
        <f t="shared" si="44"/>
        <v>0</v>
      </c>
      <c r="O129" s="11">
        <f t="shared" si="44"/>
        <v>0</v>
      </c>
      <c r="P129" s="11">
        <f t="shared" si="44"/>
        <v>0</v>
      </c>
      <c r="Q129" s="11">
        <f t="shared" si="44"/>
        <v>0</v>
      </c>
      <c r="R129" s="11">
        <f t="shared" si="44"/>
        <v>0</v>
      </c>
      <c r="S129" s="11">
        <f t="shared" si="44"/>
        <v>0</v>
      </c>
      <c r="T129" s="11">
        <f t="shared" si="44"/>
        <v>0</v>
      </c>
      <c r="U129" s="11">
        <f t="shared" si="44"/>
        <v>0</v>
      </c>
      <c r="V129" s="11">
        <f t="shared" si="44"/>
        <v>0</v>
      </c>
      <c r="W129" s="11">
        <f t="shared" si="44"/>
        <v>0</v>
      </c>
      <c r="X129" s="11">
        <f t="shared" si="44"/>
        <v>0</v>
      </c>
      <c r="Y129" s="11">
        <f t="shared" si="44"/>
        <v>0</v>
      </c>
      <c r="Z129" s="11"/>
      <c r="AA129" s="11">
        <f t="shared" si="6"/>
        <v>0</v>
      </c>
      <c r="AB129" s="11"/>
      <c r="AC129" s="11">
        <f aca="true" t="shared" si="45" ref="AC129:AK129">IF(AC28=0,0,AC$8*AC$10/AC28)</f>
        <v>0</v>
      </c>
      <c r="AD129" s="11">
        <f t="shared" si="45"/>
        <v>0</v>
      </c>
      <c r="AE129" s="11">
        <f t="shared" si="45"/>
        <v>0</v>
      </c>
      <c r="AF129" s="11">
        <f t="shared" si="45"/>
        <v>0</v>
      </c>
      <c r="AG129" s="11">
        <f t="shared" si="45"/>
        <v>0</v>
      </c>
      <c r="AH129" s="11">
        <f t="shared" si="45"/>
        <v>0</v>
      </c>
      <c r="AI129" s="11">
        <f t="shared" si="45"/>
        <v>0</v>
      </c>
      <c r="AJ129" s="11">
        <f t="shared" si="45"/>
        <v>0</v>
      </c>
      <c r="AK129" s="11">
        <f t="shared" si="45"/>
        <v>0</v>
      </c>
      <c r="AL129" s="11"/>
      <c r="AM129" s="11">
        <f t="shared" si="31"/>
        <v>0</v>
      </c>
      <c r="AN129" s="11">
        <f t="shared" si="31"/>
        <v>0</v>
      </c>
      <c r="AO129" s="11">
        <f t="shared" si="31"/>
        <v>0</v>
      </c>
      <c r="AP129" s="11">
        <f t="shared" si="31"/>
        <v>0</v>
      </c>
      <c r="AQ129" s="11">
        <f t="shared" si="31"/>
        <v>0</v>
      </c>
      <c r="AR129" s="11">
        <f t="shared" si="31"/>
        <v>0</v>
      </c>
      <c r="AS129" s="11">
        <f t="shared" si="31"/>
        <v>0</v>
      </c>
      <c r="AT129" s="11">
        <f t="shared" si="31"/>
        <v>0</v>
      </c>
      <c r="AU129" s="11"/>
      <c r="AV129" s="11">
        <f t="shared" si="9"/>
        <v>0</v>
      </c>
      <c r="AW129" s="11"/>
    </row>
    <row r="130" spans="2:49" ht="12.75">
      <c r="B130" s="3">
        <v>19</v>
      </c>
      <c r="C130" s="3">
        <f ca="1">SUM(INDIRECT(ADDRESS(ROW(),DATA!$F$38)&amp;":"&amp;ADDRESS(ROW(),DATA!$F$39)))</f>
        <v>0</v>
      </c>
      <c r="D130" s="3"/>
      <c r="E130" s="3"/>
      <c r="F130" s="11">
        <f t="shared" si="28"/>
        <v>0</v>
      </c>
      <c r="G130" s="11">
        <f t="shared" si="28"/>
        <v>0</v>
      </c>
      <c r="H130" s="11">
        <f t="shared" si="28"/>
        <v>0</v>
      </c>
      <c r="I130" s="11">
        <f t="shared" si="28"/>
        <v>0</v>
      </c>
      <c r="J130" s="11">
        <f t="shared" si="28"/>
        <v>0</v>
      </c>
      <c r="K130" s="11">
        <f t="shared" si="28"/>
        <v>0</v>
      </c>
      <c r="L130" s="11"/>
      <c r="M130" s="11">
        <f aca="true" t="shared" si="46" ref="M130:Y130">IF(M29=0,0,M$8*M$10/M29)</f>
        <v>0</v>
      </c>
      <c r="N130" s="11">
        <f t="shared" si="46"/>
        <v>0</v>
      </c>
      <c r="O130" s="11">
        <f t="shared" si="46"/>
        <v>0</v>
      </c>
      <c r="P130" s="11">
        <f t="shared" si="46"/>
        <v>0</v>
      </c>
      <c r="Q130" s="11">
        <f t="shared" si="46"/>
        <v>0</v>
      </c>
      <c r="R130" s="11">
        <f t="shared" si="46"/>
        <v>0</v>
      </c>
      <c r="S130" s="11">
        <f t="shared" si="46"/>
        <v>0</v>
      </c>
      <c r="T130" s="11">
        <f t="shared" si="46"/>
        <v>0</v>
      </c>
      <c r="U130" s="11">
        <f t="shared" si="46"/>
        <v>0</v>
      </c>
      <c r="V130" s="11">
        <f t="shared" si="46"/>
        <v>0</v>
      </c>
      <c r="W130" s="11">
        <f t="shared" si="46"/>
        <v>0</v>
      </c>
      <c r="X130" s="11">
        <f t="shared" si="46"/>
        <v>0</v>
      </c>
      <c r="Y130" s="11">
        <f t="shared" si="46"/>
        <v>0</v>
      </c>
      <c r="Z130" s="11"/>
      <c r="AA130" s="11">
        <f t="shared" si="6"/>
        <v>0</v>
      </c>
      <c r="AB130" s="11"/>
      <c r="AC130" s="11">
        <f aca="true" t="shared" si="47" ref="AC130:AK130">IF(AC29=0,0,AC$8*AC$10/AC29)</f>
        <v>0</v>
      </c>
      <c r="AD130" s="11">
        <f t="shared" si="47"/>
        <v>0</v>
      </c>
      <c r="AE130" s="11">
        <f t="shared" si="47"/>
        <v>0</v>
      </c>
      <c r="AF130" s="11">
        <f t="shared" si="47"/>
        <v>0</v>
      </c>
      <c r="AG130" s="11">
        <f t="shared" si="47"/>
        <v>0</v>
      </c>
      <c r="AH130" s="11">
        <f t="shared" si="47"/>
        <v>0</v>
      </c>
      <c r="AI130" s="11">
        <f t="shared" si="47"/>
        <v>0</v>
      </c>
      <c r="AJ130" s="11">
        <f t="shared" si="47"/>
        <v>0</v>
      </c>
      <c r="AK130" s="11">
        <f t="shared" si="47"/>
        <v>0</v>
      </c>
      <c r="AL130" s="11"/>
      <c r="AM130" s="11">
        <f t="shared" si="31"/>
        <v>0</v>
      </c>
      <c r="AN130" s="11">
        <f t="shared" si="31"/>
        <v>0</v>
      </c>
      <c r="AO130" s="11">
        <f t="shared" si="31"/>
        <v>0</v>
      </c>
      <c r="AP130" s="11">
        <f t="shared" si="31"/>
        <v>0</v>
      </c>
      <c r="AQ130" s="11">
        <f t="shared" si="31"/>
        <v>0</v>
      </c>
      <c r="AR130" s="11">
        <f t="shared" si="31"/>
        <v>0</v>
      </c>
      <c r="AS130" s="11">
        <f t="shared" si="31"/>
        <v>0</v>
      </c>
      <c r="AT130" s="11">
        <f t="shared" si="31"/>
        <v>0</v>
      </c>
      <c r="AU130" s="11"/>
      <c r="AV130" s="11">
        <f t="shared" si="9"/>
        <v>0</v>
      </c>
      <c r="AW130" s="11"/>
    </row>
    <row r="131" spans="2:49" ht="12.75">
      <c r="B131" s="3">
        <v>20</v>
      </c>
      <c r="C131" s="3">
        <f ca="1">SUM(INDIRECT(ADDRESS(ROW(),DATA!$F$38)&amp;":"&amp;ADDRESS(ROW(),DATA!$F$39)))</f>
        <v>0</v>
      </c>
      <c r="D131" s="3"/>
      <c r="E131" s="3"/>
      <c r="F131" s="11">
        <f t="shared" si="28"/>
        <v>0</v>
      </c>
      <c r="G131" s="11">
        <f t="shared" si="28"/>
        <v>0</v>
      </c>
      <c r="H131" s="11">
        <f t="shared" si="28"/>
        <v>0</v>
      </c>
      <c r="I131" s="11">
        <f t="shared" si="28"/>
        <v>0</v>
      </c>
      <c r="J131" s="11">
        <f t="shared" si="28"/>
        <v>0</v>
      </c>
      <c r="K131" s="11">
        <f t="shared" si="28"/>
        <v>0</v>
      </c>
      <c r="L131" s="11"/>
      <c r="M131" s="11">
        <f aca="true" t="shared" si="48" ref="M131:Y131">IF(M30=0,0,M$8*M$10/M30)</f>
        <v>0</v>
      </c>
      <c r="N131" s="11">
        <f t="shared" si="48"/>
        <v>0</v>
      </c>
      <c r="O131" s="11">
        <f t="shared" si="48"/>
        <v>0</v>
      </c>
      <c r="P131" s="11">
        <f t="shared" si="48"/>
        <v>0</v>
      </c>
      <c r="Q131" s="11">
        <f t="shared" si="48"/>
        <v>0</v>
      </c>
      <c r="R131" s="11">
        <f t="shared" si="48"/>
        <v>0</v>
      </c>
      <c r="S131" s="11">
        <f t="shared" si="48"/>
        <v>0</v>
      </c>
      <c r="T131" s="11">
        <f t="shared" si="48"/>
        <v>0</v>
      </c>
      <c r="U131" s="11">
        <f t="shared" si="48"/>
        <v>0</v>
      </c>
      <c r="V131" s="11">
        <f t="shared" si="48"/>
        <v>0</v>
      </c>
      <c r="W131" s="11">
        <f t="shared" si="48"/>
        <v>0</v>
      </c>
      <c r="X131" s="11">
        <f t="shared" si="48"/>
        <v>0</v>
      </c>
      <c r="Y131" s="11">
        <f t="shared" si="48"/>
        <v>0</v>
      </c>
      <c r="Z131" s="11"/>
      <c r="AA131" s="11">
        <f t="shared" si="6"/>
        <v>0</v>
      </c>
      <c r="AB131" s="11"/>
      <c r="AC131" s="11">
        <f aca="true" t="shared" si="49" ref="AC131:AK131">IF(AC30=0,0,AC$8*AC$10/AC30)</f>
        <v>0</v>
      </c>
      <c r="AD131" s="11">
        <f t="shared" si="49"/>
        <v>0</v>
      </c>
      <c r="AE131" s="11">
        <f t="shared" si="49"/>
        <v>0</v>
      </c>
      <c r="AF131" s="11">
        <f t="shared" si="49"/>
        <v>0</v>
      </c>
      <c r="AG131" s="11">
        <f t="shared" si="49"/>
        <v>0</v>
      </c>
      <c r="AH131" s="11">
        <f t="shared" si="49"/>
        <v>0</v>
      </c>
      <c r="AI131" s="11">
        <f t="shared" si="49"/>
        <v>0</v>
      </c>
      <c r="AJ131" s="11">
        <f t="shared" si="49"/>
        <v>0</v>
      </c>
      <c r="AK131" s="11">
        <f t="shared" si="49"/>
        <v>0</v>
      </c>
      <c r="AL131" s="11"/>
      <c r="AM131" s="11">
        <f t="shared" si="31"/>
        <v>0</v>
      </c>
      <c r="AN131" s="11">
        <f t="shared" si="31"/>
        <v>0</v>
      </c>
      <c r="AO131" s="11">
        <f t="shared" si="31"/>
        <v>0</v>
      </c>
      <c r="AP131" s="11">
        <f t="shared" si="31"/>
        <v>0</v>
      </c>
      <c r="AQ131" s="11">
        <f t="shared" si="31"/>
        <v>0</v>
      </c>
      <c r="AR131" s="11">
        <f t="shared" si="31"/>
        <v>0</v>
      </c>
      <c r="AS131" s="11">
        <f t="shared" si="31"/>
        <v>0</v>
      </c>
      <c r="AT131" s="11">
        <f t="shared" si="31"/>
        <v>0</v>
      </c>
      <c r="AU131" s="11"/>
      <c r="AV131" s="11">
        <f t="shared" si="9"/>
        <v>0</v>
      </c>
      <c r="AW131" s="11"/>
    </row>
    <row r="132" spans="2:49" ht="12.75">
      <c r="B132" s="3">
        <v>21</v>
      </c>
      <c r="C132" s="3">
        <f ca="1">SUM(INDIRECT(ADDRESS(ROW(),DATA!$F$38)&amp;":"&amp;ADDRESS(ROW(),DATA!$F$39)))</f>
        <v>0</v>
      </c>
      <c r="D132" s="3"/>
      <c r="E132" s="3"/>
      <c r="F132" s="11">
        <f aca="true" t="shared" si="50" ref="F132:K141">IF(F31=0,0,F$8*F$10/F31)</f>
        <v>0</v>
      </c>
      <c r="G132" s="11">
        <f t="shared" si="50"/>
        <v>0</v>
      </c>
      <c r="H132" s="11">
        <f t="shared" si="50"/>
        <v>0</v>
      </c>
      <c r="I132" s="11">
        <f t="shared" si="50"/>
        <v>0</v>
      </c>
      <c r="J132" s="11">
        <f t="shared" si="50"/>
        <v>0</v>
      </c>
      <c r="K132" s="11">
        <f t="shared" si="50"/>
        <v>0</v>
      </c>
      <c r="L132" s="11"/>
      <c r="M132" s="11">
        <f aca="true" t="shared" si="51" ref="M132:Y132">IF(M31=0,0,M$8*M$10/M31)</f>
        <v>0</v>
      </c>
      <c r="N132" s="11">
        <f t="shared" si="51"/>
        <v>0</v>
      </c>
      <c r="O132" s="11">
        <f t="shared" si="51"/>
        <v>0</v>
      </c>
      <c r="P132" s="11">
        <f t="shared" si="51"/>
        <v>0</v>
      </c>
      <c r="Q132" s="11">
        <f t="shared" si="51"/>
        <v>0</v>
      </c>
      <c r="R132" s="11">
        <f t="shared" si="51"/>
        <v>0</v>
      </c>
      <c r="S132" s="11">
        <f t="shared" si="51"/>
        <v>0</v>
      </c>
      <c r="T132" s="11">
        <f t="shared" si="51"/>
        <v>0</v>
      </c>
      <c r="U132" s="11">
        <f t="shared" si="51"/>
        <v>0</v>
      </c>
      <c r="V132" s="11">
        <f t="shared" si="51"/>
        <v>0</v>
      </c>
      <c r="W132" s="11">
        <f t="shared" si="51"/>
        <v>0</v>
      </c>
      <c r="X132" s="11">
        <f t="shared" si="51"/>
        <v>0</v>
      </c>
      <c r="Y132" s="11">
        <f t="shared" si="51"/>
        <v>0</v>
      </c>
      <c r="Z132" s="11"/>
      <c r="AA132" s="11">
        <f t="shared" si="6"/>
        <v>0</v>
      </c>
      <c r="AB132" s="11"/>
      <c r="AC132" s="11">
        <f aca="true" t="shared" si="52" ref="AC132:AK132">IF(AC31=0,0,AC$8*AC$10/AC31)</f>
        <v>0</v>
      </c>
      <c r="AD132" s="11">
        <f t="shared" si="52"/>
        <v>0</v>
      </c>
      <c r="AE132" s="11">
        <f t="shared" si="52"/>
        <v>0</v>
      </c>
      <c r="AF132" s="11">
        <f t="shared" si="52"/>
        <v>0</v>
      </c>
      <c r="AG132" s="11">
        <f t="shared" si="52"/>
        <v>0</v>
      </c>
      <c r="AH132" s="11">
        <f t="shared" si="52"/>
        <v>0</v>
      </c>
      <c r="AI132" s="11">
        <f t="shared" si="52"/>
        <v>0</v>
      </c>
      <c r="AJ132" s="11">
        <f t="shared" si="52"/>
        <v>0</v>
      </c>
      <c r="AK132" s="11">
        <f t="shared" si="52"/>
        <v>0</v>
      </c>
      <c r="AL132" s="11"/>
      <c r="AM132" s="11">
        <f aca="true" t="shared" si="53" ref="AM132:AT141">IF(AM31=0,0,AM$8*AM$10/AM31)</f>
        <v>0</v>
      </c>
      <c r="AN132" s="11">
        <f t="shared" si="53"/>
        <v>0</v>
      </c>
      <c r="AO132" s="11">
        <f t="shared" si="53"/>
        <v>0</v>
      </c>
      <c r="AP132" s="11">
        <f t="shared" si="53"/>
        <v>0</v>
      </c>
      <c r="AQ132" s="11">
        <f t="shared" si="53"/>
        <v>0</v>
      </c>
      <c r="AR132" s="11">
        <f t="shared" si="53"/>
        <v>0</v>
      </c>
      <c r="AS132" s="11">
        <f t="shared" si="53"/>
        <v>0</v>
      </c>
      <c r="AT132" s="11">
        <f t="shared" si="53"/>
        <v>0</v>
      </c>
      <c r="AU132" s="11"/>
      <c r="AV132" s="11">
        <f t="shared" si="9"/>
        <v>0</v>
      </c>
      <c r="AW132" s="11"/>
    </row>
    <row r="133" spans="2:49" ht="12.75">
      <c r="B133" s="3">
        <v>22</v>
      </c>
      <c r="C133" s="3">
        <f ca="1">SUM(INDIRECT(ADDRESS(ROW(),DATA!$F$38)&amp;":"&amp;ADDRESS(ROW(),DATA!$F$39)))</f>
        <v>0</v>
      </c>
      <c r="D133" s="3"/>
      <c r="E133" s="3"/>
      <c r="F133" s="11">
        <f t="shared" si="50"/>
        <v>0</v>
      </c>
      <c r="G133" s="11">
        <f t="shared" si="50"/>
        <v>0</v>
      </c>
      <c r="H133" s="11">
        <f t="shared" si="50"/>
        <v>0</v>
      </c>
      <c r="I133" s="11">
        <f t="shared" si="50"/>
        <v>0</v>
      </c>
      <c r="J133" s="11">
        <f t="shared" si="50"/>
        <v>0</v>
      </c>
      <c r="K133" s="11">
        <f t="shared" si="50"/>
        <v>0</v>
      </c>
      <c r="L133" s="11"/>
      <c r="M133" s="11">
        <f aca="true" t="shared" si="54" ref="M133:Y133">IF(M32=0,0,M$8*M$10/M32)</f>
        <v>0</v>
      </c>
      <c r="N133" s="11">
        <f t="shared" si="54"/>
        <v>0</v>
      </c>
      <c r="O133" s="11">
        <f t="shared" si="54"/>
        <v>0</v>
      </c>
      <c r="P133" s="11">
        <f t="shared" si="54"/>
        <v>0</v>
      </c>
      <c r="Q133" s="11">
        <f t="shared" si="54"/>
        <v>0</v>
      </c>
      <c r="R133" s="11">
        <f t="shared" si="54"/>
        <v>0</v>
      </c>
      <c r="S133" s="11">
        <f t="shared" si="54"/>
        <v>0</v>
      </c>
      <c r="T133" s="11">
        <f t="shared" si="54"/>
        <v>0</v>
      </c>
      <c r="U133" s="11">
        <f t="shared" si="54"/>
        <v>0</v>
      </c>
      <c r="V133" s="11">
        <f t="shared" si="54"/>
        <v>0</v>
      </c>
      <c r="W133" s="11">
        <f t="shared" si="54"/>
        <v>0</v>
      </c>
      <c r="X133" s="11">
        <f t="shared" si="54"/>
        <v>0</v>
      </c>
      <c r="Y133" s="11">
        <f t="shared" si="54"/>
        <v>0</v>
      </c>
      <c r="Z133" s="11"/>
      <c r="AA133" s="11">
        <f t="shared" si="6"/>
        <v>0</v>
      </c>
      <c r="AB133" s="11"/>
      <c r="AC133" s="11">
        <f aca="true" t="shared" si="55" ref="AC133:AK133">IF(AC32=0,0,AC$8*AC$10/AC32)</f>
        <v>0</v>
      </c>
      <c r="AD133" s="11">
        <f t="shared" si="55"/>
        <v>0</v>
      </c>
      <c r="AE133" s="11">
        <f t="shared" si="55"/>
        <v>0</v>
      </c>
      <c r="AF133" s="11">
        <f t="shared" si="55"/>
        <v>0</v>
      </c>
      <c r="AG133" s="11">
        <f t="shared" si="55"/>
        <v>0</v>
      </c>
      <c r="AH133" s="11">
        <f t="shared" si="55"/>
        <v>0</v>
      </c>
      <c r="AI133" s="11">
        <f t="shared" si="55"/>
        <v>0</v>
      </c>
      <c r="AJ133" s="11">
        <f t="shared" si="55"/>
        <v>0</v>
      </c>
      <c r="AK133" s="11">
        <f t="shared" si="55"/>
        <v>0</v>
      </c>
      <c r="AL133" s="11"/>
      <c r="AM133" s="11">
        <f t="shared" si="53"/>
        <v>0</v>
      </c>
      <c r="AN133" s="11">
        <f t="shared" si="53"/>
        <v>0</v>
      </c>
      <c r="AO133" s="11">
        <f t="shared" si="53"/>
        <v>0</v>
      </c>
      <c r="AP133" s="11">
        <f t="shared" si="53"/>
        <v>0</v>
      </c>
      <c r="AQ133" s="11">
        <f t="shared" si="53"/>
        <v>0</v>
      </c>
      <c r="AR133" s="11">
        <f t="shared" si="53"/>
        <v>0</v>
      </c>
      <c r="AS133" s="11">
        <f t="shared" si="53"/>
        <v>0</v>
      </c>
      <c r="AT133" s="11">
        <f t="shared" si="53"/>
        <v>0</v>
      </c>
      <c r="AU133" s="11"/>
      <c r="AV133" s="11">
        <f t="shared" si="9"/>
        <v>0</v>
      </c>
      <c r="AW133" s="11"/>
    </row>
    <row r="134" spans="2:49" ht="12.75">
      <c r="B134" s="3">
        <v>23</v>
      </c>
      <c r="C134" s="3">
        <f ca="1">SUM(INDIRECT(ADDRESS(ROW(),DATA!$F$38)&amp;":"&amp;ADDRESS(ROW(),DATA!$F$39)))</f>
        <v>0</v>
      </c>
      <c r="D134" s="3"/>
      <c r="E134" s="3"/>
      <c r="F134" s="11">
        <f t="shared" si="50"/>
        <v>0</v>
      </c>
      <c r="G134" s="11">
        <f t="shared" si="50"/>
        <v>0</v>
      </c>
      <c r="H134" s="11">
        <f t="shared" si="50"/>
        <v>0</v>
      </c>
      <c r="I134" s="11">
        <f t="shared" si="50"/>
        <v>0</v>
      </c>
      <c r="J134" s="11">
        <f t="shared" si="50"/>
        <v>0</v>
      </c>
      <c r="K134" s="11">
        <f t="shared" si="50"/>
        <v>0</v>
      </c>
      <c r="L134" s="11"/>
      <c r="M134" s="11">
        <f aca="true" t="shared" si="56" ref="M134:Y134">IF(M33=0,0,M$8*M$10/M33)</f>
        <v>0</v>
      </c>
      <c r="N134" s="11">
        <f t="shared" si="56"/>
        <v>0</v>
      </c>
      <c r="O134" s="11">
        <f t="shared" si="56"/>
        <v>0</v>
      </c>
      <c r="P134" s="11">
        <f t="shared" si="56"/>
        <v>0</v>
      </c>
      <c r="Q134" s="11">
        <f t="shared" si="56"/>
        <v>0</v>
      </c>
      <c r="R134" s="11">
        <f t="shared" si="56"/>
        <v>0</v>
      </c>
      <c r="S134" s="11">
        <f t="shared" si="56"/>
        <v>0</v>
      </c>
      <c r="T134" s="11">
        <f t="shared" si="56"/>
        <v>0</v>
      </c>
      <c r="U134" s="11">
        <f t="shared" si="56"/>
        <v>0</v>
      </c>
      <c r="V134" s="11">
        <f t="shared" si="56"/>
        <v>0</v>
      </c>
      <c r="W134" s="11">
        <f t="shared" si="56"/>
        <v>0</v>
      </c>
      <c r="X134" s="11">
        <f t="shared" si="56"/>
        <v>0</v>
      </c>
      <c r="Y134" s="11">
        <f t="shared" si="56"/>
        <v>0</v>
      </c>
      <c r="Z134" s="11"/>
      <c r="AA134" s="11">
        <f t="shared" si="6"/>
        <v>0</v>
      </c>
      <c r="AB134" s="11"/>
      <c r="AC134" s="11">
        <f aca="true" t="shared" si="57" ref="AC134:AK134">IF(AC33=0,0,AC$8*AC$10/AC33)</f>
        <v>0</v>
      </c>
      <c r="AD134" s="11">
        <f t="shared" si="57"/>
        <v>0</v>
      </c>
      <c r="AE134" s="11">
        <f t="shared" si="57"/>
        <v>0</v>
      </c>
      <c r="AF134" s="11">
        <f t="shared" si="57"/>
        <v>0</v>
      </c>
      <c r="AG134" s="11">
        <f t="shared" si="57"/>
        <v>0</v>
      </c>
      <c r="AH134" s="11">
        <f t="shared" si="57"/>
        <v>0</v>
      </c>
      <c r="AI134" s="11">
        <f t="shared" si="57"/>
        <v>0</v>
      </c>
      <c r="AJ134" s="11">
        <f t="shared" si="57"/>
        <v>0</v>
      </c>
      <c r="AK134" s="11">
        <f t="shared" si="57"/>
        <v>0</v>
      </c>
      <c r="AL134" s="11"/>
      <c r="AM134" s="11">
        <f t="shared" si="53"/>
        <v>0</v>
      </c>
      <c r="AN134" s="11">
        <f t="shared" si="53"/>
        <v>0</v>
      </c>
      <c r="AO134" s="11">
        <f t="shared" si="53"/>
        <v>0</v>
      </c>
      <c r="AP134" s="11">
        <f t="shared" si="53"/>
        <v>0</v>
      </c>
      <c r="AQ134" s="11">
        <f t="shared" si="53"/>
        <v>0</v>
      </c>
      <c r="AR134" s="11">
        <f t="shared" si="53"/>
        <v>0</v>
      </c>
      <c r="AS134" s="11">
        <f t="shared" si="53"/>
        <v>0</v>
      </c>
      <c r="AT134" s="11">
        <f t="shared" si="53"/>
        <v>0</v>
      </c>
      <c r="AU134" s="11"/>
      <c r="AV134" s="11">
        <f t="shared" si="9"/>
        <v>0</v>
      </c>
      <c r="AW134" s="11"/>
    </row>
    <row r="135" spans="2:49" ht="12.75">
      <c r="B135" s="3">
        <v>24</v>
      </c>
      <c r="C135" s="3">
        <f ca="1">SUM(INDIRECT(ADDRESS(ROW(),DATA!$F$38)&amp;":"&amp;ADDRESS(ROW(),DATA!$F$39)))</f>
        <v>0</v>
      </c>
      <c r="D135" s="3"/>
      <c r="E135" s="3"/>
      <c r="F135" s="11">
        <f t="shared" si="50"/>
        <v>0</v>
      </c>
      <c r="G135" s="11">
        <f t="shared" si="50"/>
        <v>0</v>
      </c>
      <c r="H135" s="11">
        <f t="shared" si="50"/>
        <v>0</v>
      </c>
      <c r="I135" s="11">
        <f t="shared" si="50"/>
        <v>0</v>
      </c>
      <c r="J135" s="11">
        <f t="shared" si="50"/>
        <v>0</v>
      </c>
      <c r="K135" s="11">
        <f t="shared" si="50"/>
        <v>0</v>
      </c>
      <c r="L135" s="11"/>
      <c r="M135" s="11">
        <f aca="true" t="shared" si="58" ref="M135:Y135">IF(M34=0,0,M$8*M$10/M34)</f>
        <v>0</v>
      </c>
      <c r="N135" s="11">
        <f t="shared" si="58"/>
        <v>0</v>
      </c>
      <c r="O135" s="11">
        <f t="shared" si="58"/>
        <v>0</v>
      </c>
      <c r="P135" s="11">
        <f t="shared" si="58"/>
        <v>0</v>
      </c>
      <c r="Q135" s="11">
        <f t="shared" si="58"/>
        <v>0</v>
      </c>
      <c r="R135" s="11">
        <f t="shared" si="58"/>
        <v>0</v>
      </c>
      <c r="S135" s="11">
        <f t="shared" si="58"/>
        <v>0</v>
      </c>
      <c r="T135" s="11">
        <f t="shared" si="58"/>
        <v>0</v>
      </c>
      <c r="U135" s="11">
        <f t="shared" si="58"/>
        <v>0</v>
      </c>
      <c r="V135" s="11">
        <f t="shared" si="58"/>
        <v>0</v>
      </c>
      <c r="W135" s="11">
        <f t="shared" si="58"/>
        <v>0</v>
      </c>
      <c r="X135" s="11">
        <f t="shared" si="58"/>
        <v>0</v>
      </c>
      <c r="Y135" s="11">
        <f t="shared" si="58"/>
        <v>0</v>
      </c>
      <c r="Z135" s="11"/>
      <c r="AA135" s="11">
        <f t="shared" si="6"/>
        <v>0</v>
      </c>
      <c r="AB135" s="11"/>
      <c r="AC135" s="11">
        <f aca="true" t="shared" si="59" ref="AC135:AK135">IF(AC34=0,0,AC$8*AC$10/AC34)</f>
        <v>0</v>
      </c>
      <c r="AD135" s="11">
        <f t="shared" si="59"/>
        <v>0</v>
      </c>
      <c r="AE135" s="11">
        <f t="shared" si="59"/>
        <v>0</v>
      </c>
      <c r="AF135" s="11">
        <f t="shared" si="59"/>
        <v>0</v>
      </c>
      <c r="AG135" s="11">
        <f t="shared" si="59"/>
        <v>0</v>
      </c>
      <c r="AH135" s="11">
        <f t="shared" si="59"/>
        <v>0</v>
      </c>
      <c r="AI135" s="11">
        <f t="shared" si="59"/>
        <v>0</v>
      </c>
      <c r="AJ135" s="11">
        <f t="shared" si="59"/>
        <v>0</v>
      </c>
      <c r="AK135" s="11">
        <f t="shared" si="59"/>
        <v>0</v>
      </c>
      <c r="AL135" s="11"/>
      <c r="AM135" s="11">
        <f t="shared" si="53"/>
        <v>0</v>
      </c>
      <c r="AN135" s="11">
        <f t="shared" si="53"/>
        <v>0</v>
      </c>
      <c r="AO135" s="11">
        <f t="shared" si="53"/>
        <v>0</v>
      </c>
      <c r="AP135" s="11">
        <f t="shared" si="53"/>
        <v>0</v>
      </c>
      <c r="AQ135" s="11">
        <f t="shared" si="53"/>
        <v>0</v>
      </c>
      <c r="AR135" s="11">
        <f t="shared" si="53"/>
        <v>0</v>
      </c>
      <c r="AS135" s="11">
        <f t="shared" si="53"/>
        <v>0</v>
      </c>
      <c r="AT135" s="11">
        <f t="shared" si="53"/>
        <v>0</v>
      </c>
      <c r="AU135" s="11"/>
      <c r="AV135" s="11">
        <f t="shared" si="9"/>
        <v>0</v>
      </c>
      <c r="AW135" s="11"/>
    </row>
    <row r="136" spans="2:49" ht="12.75">
      <c r="B136" s="3">
        <v>25</v>
      </c>
      <c r="C136" s="3">
        <f ca="1">SUM(INDIRECT(ADDRESS(ROW(),DATA!$F$38)&amp;":"&amp;ADDRESS(ROW(),DATA!$F$39)))</f>
        <v>0</v>
      </c>
      <c r="D136" s="3"/>
      <c r="E136" s="3"/>
      <c r="F136" s="11">
        <f t="shared" si="50"/>
        <v>0</v>
      </c>
      <c r="G136" s="11">
        <f t="shared" si="50"/>
        <v>0</v>
      </c>
      <c r="H136" s="11">
        <f t="shared" si="50"/>
        <v>0</v>
      </c>
      <c r="I136" s="11">
        <f t="shared" si="50"/>
        <v>0</v>
      </c>
      <c r="J136" s="11">
        <f t="shared" si="50"/>
        <v>0</v>
      </c>
      <c r="K136" s="11">
        <f t="shared" si="50"/>
        <v>0</v>
      </c>
      <c r="L136" s="11"/>
      <c r="M136" s="11">
        <f aca="true" t="shared" si="60" ref="M136:Y136">IF(M35=0,0,M$8*M$10/M35)</f>
        <v>0</v>
      </c>
      <c r="N136" s="11">
        <f t="shared" si="60"/>
        <v>0</v>
      </c>
      <c r="O136" s="11">
        <f t="shared" si="60"/>
        <v>0</v>
      </c>
      <c r="P136" s="11">
        <f t="shared" si="60"/>
        <v>0</v>
      </c>
      <c r="Q136" s="11">
        <f t="shared" si="60"/>
        <v>0</v>
      </c>
      <c r="R136" s="11">
        <f t="shared" si="60"/>
        <v>0</v>
      </c>
      <c r="S136" s="11">
        <f t="shared" si="60"/>
        <v>0</v>
      </c>
      <c r="T136" s="11">
        <f t="shared" si="60"/>
        <v>0</v>
      </c>
      <c r="U136" s="11">
        <f t="shared" si="60"/>
        <v>0</v>
      </c>
      <c r="V136" s="11">
        <f t="shared" si="60"/>
        <v>0</v>
      </c>
      <c r="W136" s="11">
        <f t="shared" si="60"/>
        <v>0</v>
      </c>
      <c r="X136" s="11">
        <f t="shared" si="60"/>
        <v>0</v>
      </c>
      <c r="Y136" s="11">
        <f t="shared" si="60"/>
        <v>0</v>
      </c>
      <c r="Z136" s="11"/>
      <c r="AA136" s="11">
        <f t="shared" si="6"/>
        <v>0</v>
      </c>
      <c r="AB136" s="11"/>
      <c r="AC136" s="11">
        <f aca="true" t="shared" si="61" ref="AC136:AK136">IF(AC35=0,0,AC$8*AC$10/AC35)</f>
        <v>0</v>
      </c>
      <c r="AD136" s="11">
        <f t="shared" si="61"/>
        <v>0</v>
      </c>
      <c r="AE136" s="11">
        <f t="shared" si="61"/>
        <v>0</v>
      </c>
      <c r="AF136" s="11">
        <f t="shared" si="61"/>
        <v>0</v>
      </c>
      <c r="AG136" s="11">
        <f t="shared" si="61"/>
        <v>0</v>
      </c>
      <c r="AH136" s="11">
        <f t="shared" si="61"/>
        <v>0</v>
      </c>
      <c r="AI136" s="11">
        <f t="shared" si="61"/>
        <v>0</v>
      </c>
      <c r="AJ136" s="11">
        <f t="shared" si="61"/>
        <v>0</v>
      </c>
      <c r="AK136" s="11">
        <f t="shared" si="61"/>
        <v>0</v>
      </c>
      <c r="AL136" s="11"/>
      <c r="AM136" s="11">
        <f t="shared" si="53"/>
        <v>0</v>
      </c>
      <c r="AN136" s="11">
        <f t="shared" si="53"/>
        <v>0</v>
      </c>
      <c r="AO136" s="11">
        <f t="shared" si="53"/>
        <v>0</v>
      </c>
      <c r="AP136" s="11">
        <f t="shared" si="53"/>
        <v>0</v>
      </c>
      <c r="AQ136" s="11">
        <f t="shared" si="53"/>
        <v>0</v>
      </c>
      <c r="AR136" s="11">
        <f t="shared" si="53"/>
        <v>0</v>
      </c>
      <c r="AS136" s="11">
        <f t="shared" si="53"/>
        <v>0</v>
      </c>
      <c r="AT136" s="11">
        <f t="shared" si="53"/>
        <v>0</v>
      </c>
      <c r="AU136" s="11"/>
      <c r="AV136" s="11">
        <f t="shared" si="9"/>
        <v>0</v>
      </c>
      <c r="AW136" s="11"/>
    </row>
    <row r="137" spans="2:49" ht="12.75">
      <c r="B137" s="3">
        <v>26</v>
      </c>
      <c r="C137" s="3">
        <f ca="1">SUM(INDIRECT(ADDRESS(ROW(),DATA!$F$38)&amp;":"&amp;ADDRESS(ROW(),DATA!$F$39)))</f>
        <v>0</v>
      </c>
      <c r="D137" s="3"/>
      <c r="E137" s="3"/>
      <c r="F137" s="11">
        <f t="shared" si="50"/>
        <v>0</v>
      </c>
      <c r="G137" s="11">
        <f t="shared" si="50"/>
        <v>0</v>
      </c>
      <c r="H137" s="11">
        <f t="shared" si="50"/>
        <v>0</v>
      </c>
      <c r="I137" s="11">
        <f t="shared" si="50"/>
        <v>0</v>
      </c>
      <c r="J137" s="11">
        <f t="shared" si="50"/>
        <v>0</v>
      </c>
      <c r="K137" s="11">
        <f t="shared" si="50"/>
        <v>0</v>
      </c>
      <c r="L137" s="11"/>
      <c r="M137" s="11">
        <f aca="true" t="shared" si="62" ref="M137:Y137">IF(M36=0,0,M$8*M$10/M36)</f>
        <v>0</v>
      </c>
      <c r="N137" s="11">
        <f t="shared" si="62"/>
        <v>0</v>
      </c>
      <c r="O137" s="11">
        <f t="shared" si="62"/>
        <v>0</v>
      </c>
      <c r="P137" s="11">
        <f t="shared" si="62"/>
        <v>0</v>
      </c>
      <c r="Q137" s="11">
        <f t="shared" si="62"/>
        <v>0</v>
      </c>
      <c r="R137" s="11">
        <f t="shared" si="62"/>
        <v>0</v>
      </c>
      <c r="S137" s="11">
        <f t="shared" si="62"/>
        <v>0</v>
      </c>
      <c r="T137" s="11">
        <f t="shared" si="62"/>
        <v>0</v>
      </c>
      <c r="U137" s="11">
        <f t="shared" si="62"/>
        <v>0</v>
      </c>
      <c r="V137" s="11">
        <f t="shared" si="62"/>
        <v>0</v>
      </c>
      <c r="W137" s="11">
        <f t="shared" si="62"/>
        <v>0</v>
      </c>
      <c r="X137" s="11">
        <f t="shared" si="62"/>
        <v>0</v>
      </c>
      <c r="Y137" s="11">
        <f t="shared" si="62"/>
        <v>0</v>
      </c>
      <c r="Z137" s="11"/>
      <c r="AA137" s="11">
        <f t="shared" si="6"/>
        <v>0</v>
      </c>
      <c r="AB137" s="11"/>
      <c r="AC137" s="11">
        <f aca="true" t="shared" si="63" ref="AC137:AK137">IF(AC36=0,0,AC$8*AC$10/AC36)</f>
        <v>0</v>
      </c>
      <c r="AD137" s="11">
        <f t="shared" si="63"/>
        <v>0</v>
      </c>
      <c r="AE137" s="11">
        <f t="shared" si="63"/>
        <v>0</v>
      </c>
      <c r="AF137" s="11">
        <f t="shared" si="63"/>
        <v>0</v>
      </c>
      <c r="AG137" s="11">
        <f t="shared" si="63"/>
        <v>0</v>
      </c>
      <c r="AH137" s="11">
        <f t="shared" si="63"/>
        <v>0</v>
      </c>
      <c r="AI137" s="11">
        <f t="shared" si="63"/>
        <v>0</v>
      </c>
      <c r="AJ137" s="11">
        <f t="shared" si="63"/>
        <v>0</v>
      </c>
      <c r="AK137" s="11">
        <f t="shared" si="63"/>
        <v>0</v>
      </c>
      <c r="AL137" s="11"/>
      <c r="AM137" s="11">
        <f t="shared" si="53"/>
        <v>0</v>
      </c>
      <c r="AN137" s="11">
        <f t="shared" si="53"/>
        <v>0</v>
      </c>
      <c r="AO137" s="11">
        <f t="shared" si="53"/>
        <v>0</v>
      </c>
      <c r="AP137" s="11">
        <f t="shared" si="53"/>
        <v>0</v>
      </c>
      <c r="AQ137" s="11">
        <f t="shared" si="53"/>
        <v>0</v>
      </c>
      <c r="AR137" s="11">
        <f t="shared" si="53"/>
        <v>0</v>
      </c>
      <c r="AS137" s="11">
        <f t="shared" si="53"/>
        <v>0</v>
      </c>
      <c r="AT137" s="11">
        <f t="shared" si="53"/>
        <v>0</v>
      </c>
      <c r="AU137" s="11"/>
      <c r="AV137" s="11">
        <f t="shared" si="9"/>
        <v>0</v>
      </c>
      <c r="AW137" s="11"/>
    </row>
    <row r="138" spans="2:49" ht="12.75">
      <c r="B138" s="3">
        <v>27</v>
      </c>
      <c r="C138" s="3">
        <f ca="1">SUM(INDIRECT(ADDRESS(ROW(),DATA!$F$38)&amp;":"&amp;ADDRESS(ROW(),DATA!$F$39)))</f>
        <v>0</v>
      </c>
      <c r="D138" s="3"/>
      <c r="E138" s="3"/>
      <c r="F138" s="11">
        <f t="shared" si="50"/>
        <v>0</v>
      </c>
      <c r="G138" s="11">
        <f t="shared" si="50"/>
        <v>0</v>
      </c>
      <c r="H138" s="11">
        <f t="shared" si="50"/>
        <v>0</v>
      </c>
      <c r="I138" s="11">
        <f t="shared" si="50"/>
        <v>0</v>
      </c>
      <c r="J138" s="11">
        <f t="shared" si="50"/>
        <v>0</v>
      </c>
      <c r="K138" s="11">
        <f t="shared" si="50"/>
        <v>0</v>
      </c>
      <c r="L138" s="11"/>
      <c r="M138" s="11">
        <f aca="true" t="shared" si="64" ref="M138:Y138">IF(M37=0,0,M$8*M$10/M37)</f>
        <v>0</v>
      </c>
      <c r="N138" s="11">
        <f t="shared" si="64"/>
        <v>0</v>
      </c>
      <c r="O138" s="11">
        <f t="shared" si="64"/>
        <v>0</v>
      </c>
      <c r="P138" s="11">
        <f t="shared" si="64"/>
        <v>0</v>
      </c>
      <c r="Q138" s="11">
        <f t="shared" si="64"/>
        <v>0</v>
      </c>
      <c r="R138" s="11">
        <f t="shared" si="64"/>
        <v>0</v>
      </c>
      <c r="S138" s="11">
        <f t="shared" si="64"/>
        <v>0</v>
      </c>
      <c r="T138" s="11">
        <f t="shared" si="64"/>
        <v>0</v>
      </c>
      <c r="U138" s="11">
        <f t="shared" si="64"/>
        <v>0</v>
      </c>
      <c r="V138" s="11">
        <f t="shared" si="64"/>
        <v>0</v>
      </c>
      <c r="W138" s="11">
        <f t="shared" si="64"/>
        <v>0</v>
      </c>
      <c r="X138" s="11">
        <f t="shared" si="64"/>
        <v>0</v>
      </c>
      <c r="Y138" s="11">
        <f t="shared" si="64"/>
        <v>0</v>
      </c>
      <c r="Z138" s="11"/>
      <c r="AA138" s="11">
        <f t="shared" si="6"/>
        <v>0</v>
      </c>
      <c r="AB138" s="11"/>
      <c r="AC138" s="11">
        <f aca="true" t="shared" si="65" ref="AC138:AK138">IF(AC37=0,0,AC$8*AC$10/AC37)</f>
        <v>0</v>
      </c>
      <c r="AD138" s="11">
        <f t="shared" si="65"/>
        <v>0</v>
      </c>
      <c r="AE138" s="11">
        <f t="shared" si="65"/>
        <v>0</v>
      </c>
      <c r="AF138" s="11">
        <f t="shared" si="65"/>
        <v>0</v>
      </c>
      <c r="AG138" s="11">
        <f t="shared" si="65"/>
        <v>0</v>
      </c>
      <c r="AH138" s="11">
        <f t="shared" si="65"/>
        <v>0</v>
      </c>
      <c r="AI138" s="11">
        <f t="shared" si="65"/>
        <v>0</v>
      </c>
      <c r="AJ138" s="11">
        <f t="shared" si="65"/>
        <v>0</v>
      </c>
      <c r="AK138" s="11">
        <f t="shared" si="65"/>
        <v>0</v>
      </c>
      <c r="AL138" s="11"/>
      <c r="AM138" s="11">
        <f t="shared" si="53"/>
        <v>0</v>
      </c>
      <c r="AN138" s="11">
        <f t="shared" si="53"/>
        <v>0</v>
      </c>
      <c r="AO138" s="11">
        <f t="shared" si="53"/>
        <v>0</v>
      </c>
      <c r="AP138" s="11">
        <f t="shared" si="53"/>
        <v>0</v>
      </c>
      <c r="AQ138" s="11">
        <f t="shared" si="53"/>
        <v>0</v>
      </c>
      <c r="AR138" s="11">
        <f t="shared" si="53"/>
        <v>0</v>
      </c>
      <c r="AS138" s="11">
        <f t="shared" si="53"/>
        <v>0</v>
      </c>
      <c r="AT138" s="11">
        <f t="shared" si="53"/>
        <v>0</v>
      </c>
      <c r="AU138" s="11"/>
      <c r="AV138" s="11">
        <f t="shared" si="9"/>
        <v>0</v>
      </c>
      <c r="AW138" s="11"/>
    </row>
    <row r="139" spans="2:49" ht="12.75">
      <c r="B139" s="3">
        <v>28</v>
      </c>
      <c r="C139" s="3">
        <f ca="1">SUM(INDIRECT(ADDRESS(ROW(),DATA!$F$38)&amp;":"&amp;ADDRESS(ROW(),DATA!$F$39)))</f>
        <v>0</v>
      </c>
      <c r="D139" s="3"/>
      <c r="E139" s="3"/>
      <c r="F139" s="11">
        <f t="shared" si="50"/>
        <v>0</v>
      </c>
      <c r="G139" s="11">
        <f t="shared" si="50"/>
        <v>0</v>
      </c>
      <c r="H139" s="11">
        <f t="shared" si="50"/>
        <v>0</v>
      </c>
      <c r="I139" s="11">
        <f t="shared" si="50"/>
        <v>0</v>
      </c>
      <c r="J139" s="11">
        <f t="shared" si="50"/>
        <v>0</v>
      </c>
      <c r="K139" s="11">
        <f t="shared" si="50"/>
        <v>0</v>
      </c>
      <c r="L139" s="11"/>
      <c r="M139" s="11">
        <f aca="true" t="shared" si="66" ref="M139:Y139">IF(M38=0,0,M$8*M$10/M38)</f>
        <v>0</v>
      </c>
      <c r="N139" s="11">
        <f t="shared" si="66"/>
        <v>0</v>
      </c>
      <c r="O139" s="11">
        <f t="shared" si="66"/>
        <v>0</v>
      </c>
      <c r="P139" s="11">
        <f t="shared" si="66"/>
        <v>0</v>
      </c>
      <c r="Q139" s="11">
        <f t="shared" si="66"/>
        <v>0</v>
      </c>
      <c r="R139" s="11">
        <f t="shared" si="66"/>
        <v>0</v>
      </c>
      <c r="S139" s="11">
        <f t="shared" si="66"/>
        <v>0</v>
      </c>
      <c r="T139" s="11">
        <f t="shared" si="66"/>
        <v>0</v>
      </c>
      <c r="U139" s="11">
        <f t="shared" si="66"/>
        <v>0</v>
      </c>
      <c r="V139" s="11">
        <f t="shared" si="66"/>
        <v>0</v>
      </c>
      <c r="W139" s="11">
        <f t="shared" si="66"/>
        <v>0</v>
      </c>
      <c r="X139" s="11">
        <f t="shared" si="66"/>
        <v>0</v>
      </c>
      <c r="Y139" s="11">
        <f t="shared" si="66"/>
        <v>0</v>
      </c>
      <c r="Z139" s="11"/>
      <c r="AA139" s="11">
        <f t="shared" si="6"/>
        <v>0</v>
      </c>
      <c r="AB139" s="11"/>
      <c r="AC139" s="11">
        <f aca="true" t="shared" si="67" ref="AC139:AK139">IF(AC38=0,0,AC$8*AC$10/AC38)</f>
        <v>0</v>
      </c>
      <c r="AD139" s="11">
        <f t="shared" si="67"/>
        <v>0</v>
      </c>
      <c r="AE139" s="11">
        <f t="shared" si="67"/>
        <v>0</v>
      </c>
      <c r="AF139" s="11">
        <f t="shared" si="67"/>
        <v>0</v>
      </c>
      <c r="AG139" s="11">
        <f t="shared" si="67"/>
        <v>0</v>
      </c>
      <c r="AH139" s="11">
        <f t="shared" si="67"/>
        <v>0</v>
      </c>
      <c r="AI139" s="11">
        <f t="shared" si="67"/>
        <v>0</v>
      </c>
      <c r="AJ139" s="11">
        <f t="shared" si="67"/>
        <v>0</v>
      </c>
      <c r="AK139" s="11">
        <f t="shared" si="67"/>
        <v>0</v>
      </c>
      <c r="AL139" s="11"/>
      <c r="AM139" s="11">
        <f t="shared" si="53"/>
        <v>0</v>
      </c>
      <c r="AN139" s="11">
        <f t="shared" si="53"/>
        <v>0</v>
      </c>
      <c r="AO139" s="11">
        <f t="shared" si="53"/>
        <v>0</v>
      </c>
      <c r="AP139" s="11">
        <f t="shared" si="53"/>
        <v>0</v>
      </c>
      <c r="AQ139" s="11">
        <f t="shared" si="53"/>
        <v>0</v>
      </c>
      <c r="AR139" s="11">
        <f t="shared" si="53"/>
        <v>0</v>
      </c>
      <c r="AS139" s="11">
        <f t="shared" si="53"/>
        <v>0</v>
      </c>
      <c r="AT139" s="11">
        <f t="shared" si="53"/>
        <v>0</v>
      </c>
      <c r="AU139" s="11"/>
      <c r="AV139" s="11">
        <f t="shared" si="9"/>
        <v>0</v>
      </c>
      <c r="AW139" s="11"/>
    </row>
    <row r="140" spans="2:49" ht="12.75">
      <c r="B140" s="3">
        <v>29</v>
      </c>
      <c r="C140" s="3">
        <f ca="1">SUM(INDIRECT(ADDRESS(ROW(),DATA!$F$38)&amp;":"&amp;ADDRESS(ROW(),DATA!$F$39)))</f>
        <v>0</v>
      </c>
      <c r="D140" s="3"/>
      <c r="E140" s="3"/>
      <c r="F140" s="11">
        <f t="shared" si="50"/>
        <v>0</v>
      </c>
      <c r="G140" s="11">
        <f t="shared" si="50"/>
        <v>0</v>
      </c>
      <c r="H140" s="11">
        <f t="shared" si="50"/>
        <v>0</v>
      </c>
      <c r="I140" s="11">
        <f t="shared" si="50"/>
        <v>0</v>
      </c>
      <c r="J140" s="11">
        <f t="shared" si="50"/>
        <v>0</v>
      </c>
      <c r="K140" s="11">
        <f t="shared" si="50"/>
        <v>0</v>
      </c>
      <c r="L140" s="11"/>
      <c r="M140" s="11">
        <f aca="true" t="shared" si="68" ref="M140:Y140">IF(M39=0,0,M$8*M$10/M39)</f>
        <v>0</v>
      </c>
      <c r="N140" s="11">
        <f t="shared" si="68"/>
        <v>0</v>
      </c>
      <c r="O140" s="11">
        <f t="shared" si="68"/>
        <v>0</v>
      </c>
      <c r="P140" s="11">
        <f t="shared" si="68"/>
        <v>0</v>
      </c>
      <c r="Q140" s="11">
        <f t="shared" si="68"/>
        <v>0</v>
      </c>
      <c r="R140" s="11">
        <f t="shared" si="68"/>
        <v>0</v>
      </c>
      <c r="S140" s="11">
        <f t="shared" si="68"/>
        <v>0</v>
      </c>
      <c r="T140" s="11">
        <f t="shared" si="68"/>
        <v>0</v>
      </c>
      <c r="U140" s="11">
        <f t="shared" si="68"/>
        <v>0</v>
      </c>
      <c r="V140" s="11">
        <f t="shared" si="68"/>
        <v>0</v>
      </c>
      <c r="W140" s="11">
        <f t="shared" si="68"/>
        <v>0</v>
      </c>
      <c r="X140" s="11">
        <f t="shared" si="68"/>
        <v>0</v>
      </c>
      <c r="Y140" s="11">
        <f t="shared" si="68"/>
        <v>0</v>
      </c>
      <c r="Z140" s="11"/>
      <c r="AA140" s="11">
        <f t="shared" si="6"/>
        <v>0</v>
      </c>
      <c r="AB140" s="11"/>
      <c r="AC140" s="11">
        <f aca="true" t="shared" si="69" ref="AC140:AK140">IF(AC39=0,0,AC$8*AC$10/AC39)</f>
        <v>0</v>
      </c>
      <c r="AD140" s="11">
        <f t="shared" si="69"/>
        <v>0</v>
      </c>
      <c r="AE140" s="11">
        <f t="shared" si="69"/>
        <v>0</v>
      </c>
      <c r="AF140" s="11">
        <f t="shared" si="69"/>
        <v>0</v>
      </c>
      <c r="AG140" s="11">
        <f t="shared" si="69"/>
        <v>0</v>
      </c>
      <c r="AH140" s="11">
        <f t="shared" si="69"/>
        <v>0</v>
      </c>
      <c r="AI140" s="11">
        <f t="shared" si="69"/>
        <v>0</v>
      </c>
      <c r="AJ140" s="11">
        <f t="shared" si="69"/>
        <v>0</v>
      </c>
      <c r="AK140" s="11">
        <f t="shared" si="69"/>
        <v>0</v>
      </c>
      <c r="AL140" s="11"/>
      <c r="AM140" s="11">
        <f t="shared" si="53"/>
        <v>0</v>
      </c>
      <c r="AN140" s="11">
        <f t="shared" si="53"/>
        <v>0</v>
      </c>
      <c r="AO140" s="11">
        <f t="shared" si="53"/>
        <v>0</v>
      </c>
      <c r="AP140" s="11">
        <f t="shared" si="53"/>
        <v>0</v>
      </c>
      <c r="AQ140" s="11">
        <f t="shared" si="53"/>
        <v>0</v>
      </c>
      <c r="AR140" s="11">
        <f t="shared" si="53"/>
        <v>0</v>
      </c>
      <c r="AS140" s="11">
        <f t="shared" si="53"/>
        <v>0</v>
      </c>
      <c r="AT140" s="11">
        <f t="shared" si="53"/>
        <v>0</v>
      </c>
      <c r="AU140" s="11"/>
      <c r="AV140" s="11">
        <f t="shared" si="9"/>
        <v>0</v>
      </c>
      <c r="AW140" s="11"/>
    </row>
    <row r="141" spans="2:49" ht="12.75">
      <c r="B141" s="3">
        <v>30</v>
      </c>
      <c r="C141" s="3">
        <f ca="1">SUM(INDIRECT(ADDRESS(ROW(),DATA!$F$38)&amp;":"&amp;ADDRESS(ROW(),DATA!$F$39)))</f>
        <v>0</v>
      </c>
      <c r="D141" s="3"/>
      <c r="E141" s="3"/>
      <c r="F141" s="11">
        <f t="shared" si="50"/>
        <v>0</v>
      </c>
      <c r="G141" s="11">
        <f t="shared" si="50"/>
        <v>0</v>
      </c>
      <c r="H141" s="11">
        <f t="shared" si="50"/>
        <v>0</v>
      </c>
      <c r="I141" s="11">
        <f t="shared" si="50"/>
        <v>0</v>
      </c>
      <c r="J141" s="11">
        <f t="shared" si="50"/>
        <v>0</v>
      </c>
      <c r="K141" s="11">
        <f t="shared" si="50"/>
        <v>0</v>
      </c>
      <c r="L141" s="11"/>
      <c r="M141" s="11">
        <f aca="true" t="shared" si="70" ref="M141:Y141">IF(M40=0,0,M$8*M$10/M40)</f>
        <v>0</v>
      </c>
      <c r="N141" s="11">
        <f t="shared" si="70"/>
        <v>0</v>
      </c>
      <c r="O141" s="11">
        <f t="shared" si="70"/>
        <v>0</v>
      </c>
      <c r="P141" s="11">
        <f t="shared" si="70"/>
        <v>0</v>
      </c>
      <c r="Q141" s="11">
        <f t="shared" si="70"/>
        <v>0</v>
      </c>
      <c r="R141" s="11">
        <f t="shared" si="70"/>
        <v>0</v>
      </c>
      <c r="S141" s="11">
        <f t="shared" si="70"/>
        <v>0</v>
      </c>
      <c r="T141" s="11">
        <f t="shared" si="70"/>
        <v>0</v>
      </c>
      <c r="U141" s="11">
        <f t="shared" si="70"/>
        <v>0</v>
      </c>
      <c r="V141" s="11">
        <f t="shared" si="70"/>
        <v>0</v>
      </c>
      <c r="W141" s="11">
        <f t="shared" si="70"/>
        <v>0</v>
      </c>
      <c r="X141" s="11">
        <f t="shared" si="70"/>
        <v>0</v>
      </c>
      <c r="Y141" s="11">
        <f t="shared" si="70"/>
        <v>0</v>
      </c>
      <c r="Z141" s="11"/>
      <c r="AA141" s="11">
        <f t="shared" si="6"/>
        <v>0</v>
      </c>
      <c r="AB141" s="11"/>
      <c r="AC141" s="11">
        <f aca="true" t="shared" si="71" ref="AC141:AK141">IF(AC40=0,0,AC$8*AC$10/AC40)</f>
        <v>0</v>
      </c>
      <c r="AD141" s="11">
        <f t="shared" si="71"/>
        <v>0</v>
      </c>
      <c r="AE141" s="11">
        <f t="shared" si="71"/>
        <v>0</v>
      </c>
      <c r="AF141" s="11">
        <f t="shared" si="71"/>
        <v>0</v>
      </c>
      <c r="AG141" s="11">
        <f t="shared" si="71"/>
        <v>0</v>
      </c>
      <c r="AH141" s="11">
        <f t="shared" si="71"/>
        <v>0</v>
      </c>
      <c r="AI141" s="11">
        <f t="shared" si="71"/>
        <v>0</v>
      </c>
      <c r="AJ141" s="11">
        <f t="shared" si="71"/>
        <v>0</v>
      </c>
      <c r="AK141" s="11">
        <f t="shared" si="71"/>
        <v>0</v>
      </c>
      <c r="AL141" s="11"/>
      <c r="AM141" s="11">
        <f t="shared" si="53"/>
        <v>0</v>
      </c>
      <c r="AN141" s="11">
        <f t="shared" si="53"/>
        <v>0</v>
      </c>
      <c r="AO141" s="11">
        <f t="shared" si="53"/>
        <v>0</v>
      </c>
      <c r="AP141" s="11">
        <f t="shared" si="53"/>
        <v>0</v>
      </c>
      <c r="AQ141" s="11">
        <f t="shared" si="53"/>
        <v>0</v>
      </c>
      <c r="AR141" s="11">
        <f t="shared" si="53"/>
        <v>0</v>
      </c>
      <c r="AS141" s="11">
        <f t="shared" si="53"/>
        <v>0</v>
      </c>
      <c r="AT141" s="11">
        <f t="shared" si="53"/>
        <v>0</v>
      </c>
      <c r="AU141" s="11"/>
      <c r="AV141" s="11">
        <f t="shared" si="9"/>
        <v>0</v>
      </c>
      <c r="AW141" s="11"/>
    </row>
    <row r="142" spans="2:49" ht="12.75">
      <c r="B142" s="3">
        <v>31</v>
      </c>
      <c r="C142" s="3">
        <f ca="1">SUM(INDIRECT(ADDRESS(ROW(),DATA!$F$38)&amp;":"&amp;ADDRESS(ROW(),DATA!$F$39)))</f>
        <v>0</v>
      </c>
      <c r="D142" s="3"/>
      <c r="E142" s="3"/>
      <c r="F142" s="11">
        <f aca="true" t="shared" si="72" ref="F142:K151">IF(F41=0,0,F$8*F$10/F41)</f>
        <v>0</v>
      </c>
      <c r="G142" s="11">
        <f t="shared" si="72"/>
        <v>0</v>
      </c>
      <c r="H142" s="11">
        <f t="shared" si="72"/>
        <v>0</v>
      </c>
      <c r="I142" s="11">
        <f t="shared" si="72"/>
        <v>0</v>
      </c>
      <c r="J142" s="11">
        <f t="shared" si="72"/>
        <v>0</v>
      </c>
      <c r="K142" s="11">
        <f t="shared" si="72"/>
        <v>0</v>
      </c>
      <c r="L142" s="11"/>
      <c r="M142" s="11">
        <f aca="true" t="shared" si="73" ref="M142:Y142">IF(M41=0,0,M$8*M$10/M41)</f>
        <v>0</v>
      </c>
      <c r="N142" s="11">
        <f t="shared" si="73"/>
        <v>0</v>
      </c>
      <c r="O142" s="11">
        <f t="shared" si="73"/>
        <v>0</v>
      </c>
      <c r="P142" s="11">
        <f t="shared" si="73"/>
        <v>0</v>
      </c>
      <c r="Q142" s="11">
        <f t="shared" si="73"/>
        <v>0</v>
      </c>
      <c r="R142" s="11">
        <f t="shared" si="73"/>
        <v>0</v>
      </c>
      <c r="S142" s="11">
        <f t="shared" si="73"/>
        <v>0</v>
      </c>
      <c r="T142" s="11">
        <f t="shared" si="73"/>
        <v>0</v>
      </c>
      <c r="U142" s="11">
        <f t="shared" si="73"/>
        <v>0</v>
      </c>
      <c r="V142" s="11">
        <f t="shared" si="73"/>
        <v>0</v>
      </c>
      <c r="W142" s="11">
        <f t="shared" si="73"/>
        <v>0</v>
      </c>
      <c r="X142" s="11">
        <f t="shared" si="73"/>
        <v>0</v>
      </c>
      <c r="Y142" s="11">
        <f t="shared" si="73"/>
        <v>0</v>
      </c>
      <c r="Z142" s="11"/>
      <c r="AA142" s="11">
        <f t="shared" si="6"/>
        <v>0</v>
      </c>
      <c r="AB142" s="11"/>
      <c r="AC142" s="11">
        <f aca="true" t="shared" si="74" ref="AC142:AK142">IF(AC41=0,0,AC$8*AC$10/AC41)</f>
        <v>0</v>
      </c>
      <c r="AD142" s="11">
        <f t="shared" si="74"/>
        <v>0</v>
      </c>
      <c r="AE142" s="11">
        <f t="shared" si="74"/>
        <v>0</v>
      </c>
      <c r="AF142" s="11">
        <f t="shared" si="74"/>
        <v>0</v>
      </c>
      <c r="AG142" s="11">
        <f t="shared" si="74"/>
        <v>0</v>
      </c>
      <c r="AH142" s="11">
        <f t="shared" si="74"/>
        <v>0</v>
      </c>
      <c r="AI142" s="11">
        <f t="shared" si="74"/>
        <v>0</v>
      </c>
      <c r="AJ142" s="11">
        <f t="shared" si="74"/>
        <v>0</v>
      </c>
      <c r="AK142" s="11">
        <f t="shared" si="74"/>
        <v>0</v>
      </c>
      <c r="AL142" s="11"/>
      <c r="AM142" s="11">
        <f aca="true" t="shared" si="75" ref="AM142:AT151">IF(AM41=0,0,AM$8*AM$10/AM41)</f>
        <v>0</v>
      </c>
      <c r="AN142" s="11">
        <f t="shared" si="75"/>
        <v>0</v>
      </c>
      <c r="AO142" s="11">
        <f t="shared" si="75"/>
        <v>0</v>
      </c>
      <c r="AP142" s="11">
        <f t="shared" si="75"/>
        <v>0</v>
      </c>
      <c r="AQ142" s="11">
        <f t="shared" si="75"/>
        <v>0</v>
      </c>
      <c r="AR142" s="11">
        <f t="shared" si="75"/>
        <v>0</v>
      </c>
      <c r="AS142" s="11">
        <f t="shared" si="75"/>
        <v>0</v>
      </c>
      <c r="AT142" s="11">
        <f t="shared" si="75"/>
        <v>0</v>
      </c>
      <c r="AU142" s="11"/>
      <c r="AV142" s="11">
        <f t="shared" si="9"/>
        <v>0</v>
      </c>
      <c r="AW142" s="11"/>
    </row>
    <row r="143" spans="2:49" ht="12.75">
      <c r="B143" s="3">
        <v>32</v>
      </c>
      <c r="C143" s="3">
        <f ca="1">SUM(INDIRECT(ADDRESS(ROW(),DATA!$F$38)&amp;":"&amp;ADDRESS(ROW(),DATA!$F$39)))</f>
        <v>0</v>
      </c>
      <c r="D143" s="3"/>
      <c r="E143" s="3"/>
      <c r="F143" s="11">
        <f t="shared" si="72"/>
        <v>0</v>
      </c>
      <c r="G143" s="11">
        <f t="shared" si="72"/>
        <v>0</v>
      </c>
      <c r="H143" s="11">
        <f t="shared" si="72"/>
        <v>0</v>
      </c>
      <c r="I143" s="11">
        <f t="shared" si="72"/>
        <v>0</v>
      </c>
      <c r="J143" s="11">
        <f t="shared" si="72"/>
        <v>0</v>
      </c>
      <c r="K143" s="11">
        <f t="shared" si="72"/>
        <v>0</v>
      </c>
      <c r="L143" s="11"/>
      <c r="M143" s="11">
        <f aca="true" t="shared" si="76" ref="M143:Y143">IF(M42=0,0,M$8*M$10/M42)</f>
        <v>0</v>
      </c>
      <c r="N143" s="11">
        <f t="shared" si="76"/>
        <v>0</v>
      </c>
      <c r="O143" s="11">
        <f t="shared" si="76"/>
        <v>0</v>
      </c>
      <c r="P143" s="11">
        <f t="shared" si="76"/>
        <v>0</v>
      </c>
      <c r="Q143" s="11">
        <f t="shared" si="76"/>
        <v>0</v>
      </c>
      <c r="R143" s="11">
        <f t="shared" si="76"/>
        <v>0</v>
      </c>
      <c r="S143" s="11">
        <f t="shared" si="76"/>
        <v>0</v>
      </c>
      <c r="T143" s="11">
        <f t="shared" si="76"/>
        <v>0</v>
      </c>
      <c r="U143" s="11">
        <f t="shared" si="76"/>
        <v>0</v>
      </c>
      <c r="V143" s="11">
        <f t="shared" si="76"/>
        <v>0</v>
      </c>
      <c r="W143" s="11">
        <f t="shared" si="76"/>
        <v>0</v>
      </c>
      <c r="X143" s="11">
        <f t="shared" si="76"/>
        <v>0</v>
      </c>
      <c r="Y143" s="11">
        <f t="shared" si="76"/>
        <v>0</v>
      </c>
      <c r="Z143" s="11"/>
      <c r="AA143" s="11">
        <f t="shared" si="6"/>
        <v>0</v>
      </c>
      <c r="AB143" s="11"/>
      <c r="AC143" s="11">
        <f aca="true" t="shared" si="77" ref="AC143:AK143">IF(AC42=0,0,AC$8*AC$10/AC42)</f>
        <v>0</v>
      </c>
      <c r="AD143" s="11">
        <f t="shared" si="77"/>
        <v>0</v>
      </c>
      <c r="AE143" s="11">
        <f t="shared" si="77"/>
        <v>0</v>
      </c>
      <c r="AF143" s="11">
        <f t="shared" si="77"/>
        <v>0</v>
      </c>
      <c r="AG143" s="11">
        <f t="shared" si="77"/>
        <v>0</v>
      </c>
      <c r="AH143" s="11">
        <f t="shared" si="77"/>
        <v>0</v>
      </c>
      <c r="AI143" s="11">
        <f t="shared" si="77"/>
        <v>0</v>
      </c>
      <c r="AJ143" s="11">
        <f t="shared" si="77"/>
        <v>0</v>
      </c>
      <c r="AK143" s="11">
        <f t="shared" si="77"/>
        <v>0</v>
      </c>
      <c r="AL143" s="11"/>
      <c r="AM143" s="11">
        <f t="shared" si="75"/>
        <v>0</v>
      </c>
      <c r="AN143" s="11">
        <f t="shared" si="75"/>
        <v>0</v>
      </c>
      <c r="AO143" s="11">
        <f t="shared" si="75"/>
        <v>0</v>
      </c>
      <c r="AP143" s="11">
        <f t="shared" si="75"/>
        <v>0</v>
      </c>
      <c r="AQ143" s="11">
        <f t="shared" si="75"/>
        <v>0</v>
      </c>
      <c r="AR143" s="11">
        <f t="shared" si="75"/>
        <v>0</v>
      </c>
      <c r="AS143" s="11">
        <f t="shared" si="75"/>
        <v>0</v>
      </c>
      <c r="AT143" s="11">
        <f t="shared" si="75"/>
        <v>0</v>
      </c>
      <c r="AU143" s="11"/>
      <c r="AV143" s="11">
        <f t="shared" si="9"/>
        <v>0</v>
      </c>
      <c r="AW143" s="11"/>
    </row>
    <row r="144" spans="2:49" ht="12.75">
      <c r="B144" s="3">
        <v>33</v>
      </c>
      <c r="C144" s="3">
        <f ca="1">SUM(INDIRECT(ADDRESS(ROW(),DATA!$F$38)&amp;":"&amp;ADDRESS(ROW(),DATA!$F$39)))</f>
        <v>0</v>
      </c>
      <c r="D144" s="3"/>
      <c r="E144" s="3"/>
      <c r="F144" s="11">
        <f t="shared" si="72"/>
        <v>0</v>
      </c>
      <c r="G144" s="11">
        <f t="shared" si="72"/>
        <v>0</v>
      </c>
      <c r="H144" s="11">
        <f t="shared" si="72"/>
        <v>0</v>
      </c>
      <c r="I144" s="11">
        <f t="shared" si="72"/>
        <v>0</v>
      </c>
      <c r="J144" s="11">
        <f t="shared" si="72"/>
        <v>0</v>
      </c>
      <c r="K144" s="11">
        <f t="shared" si="72"/>
        <v>0</v>
      </c>
      <c r="L144" s="11"/>
      <c r="M144" s="11">
        <f aca="true" t="shared" si="78" ref="M144:Y144">IF(M43=0,0,M$8*M$10/M43)</f>
        <v>0</v>
      </c>
      <c r="N144" s="11">
        <f t="shared" si="78"/>
        <v>0</v>
      </c>
      <c r="O144" s="11">
        <f t="shared" si="78"/>
        <v>0</v>
      </c>
      <c r="P144" s="11">
        <f t="shared" si="78"/>
        <v>0</v>
      </c>
      <c r="Q144" s="11">
        <f t="shared" si="78"/>
        <v>0</v>
      </c>
      <c r="R144" s="11">
        <f t="shared" si="78"/>
        <v>0</v>
      </c>
      <c r="S144" s="11">
        <f t="shared" si="78"/>
        <v>0</v>
      </c>
      <c r="T144" s="11">
        <f t="shared" si="78"/>
        <v>0</v>
      </c>
      <c r="U144" s="11">
        <f t="shared" si="78"/>
        <v>0</v>
      </c>
      <c r="V144" s="11">
        <f t="shared" si="78"/>
        <v>0</v>
      </c>
      <c r="W144" s="11">
        <f t="shared" si="78"/>
        <v>0</v>
      </c>
      <c r="X144" s="11">
        <f t="shared" si="78"/>
        <v>0</v>
      </c>
      <c r="Y144" s="11">
        <f t="shared" si="78"/>
        <v>0</v>
      </c>
      <c r="Z144" s="11"/>
      <c r="AA144" s="11">
        <f aca="true" t="shared" si="79" ref="AA144:AA175">IF(AA43=0,0,AA$8*AA$10/AA43)</f>
        <v>0</v>
      </c>
      <c r="AB144" s="11"/>
      <c r="AC144" s="11">
        <f aca="true" t="shared" si="80" ref="AC144:AK144">IF(AC43=0,0,AC$8*AC$10/AC43)</f>
        <v>0</v>
      </c>
      <c r="AD144" s="11">
        <f t="shared" si="80"/>
        <v>0</v>
      </c>
      <c r="AE144" s="11">
        <f t="shared" si="80"/>
        <v>0</v>
      </c>
      <c r="AF144" s="11">
        <f t="shared" si="80"/>
        <v>0</v>
      </c>
      <c r="AG144" s="11">
        <f t="shared" si="80"/>
        <v>0</v>
      </c>
      <c r="AH144" s="11">
        <f t="shared" si="80"/>
        <v>0</v>
      </c>
      <c r="AI144" s="11">
        <f t="shared" si="80"/>
        <v>0</v>
      </c>
      <c r="AJ144" s="11">
        <f t="shared" si="80"/>
        <v>0</v>
      </c>
      <c r="AK144" s="11">
        <f t="shared" si="80"/>
        <v>0</v>
      </c>
      <c r="AL144" s="11"/>
      <c r="AM144" s="11">
        <f t="shared" si="75"/>
        <v>0</v>
      </c>
      <c r="AN144" s="11">
        <f t="shared" si="75"/>
        <v>0</v>
      </c>
      <c r="AO144" s="11">
        <f t="shared" si="75"/>
        <v>0</v>
      </c>
      <c r="AP144" s="11">
        <f t="shared" si="75"/>
        <v>0</v>
      </c>
      <c r="AQ144" s="11">
        <f t="shared" si="75"/>
        <v>0</v>
      </c>
      <c r="AR144" s="11">
        <f t="shared" si="75"/>
        <v>0</v>
      </c>
      <c r="AS144" s="11">
        <f t="shared" si="75"/>
        <v>0</v>
      </c>
      <c r="AT144" s="11">
        <f t="shared" si="75"/>
        <v>0</v>
      </c>
      <c r="AU144" s="11"/>
      <c r="AV144" s="11">
        <f aca="true" t="shared" si="81" ref="AV144:AV175">IF(AV43=0,0,AV$8*AV$10/AV43)</f>
        <v>0</v>
      </c>
      <c r="AW144" s="11"/>
    </row>
    <row r="145" spans="2:49" ht="12.75">
      <c r="B145" s="3">
        <v>34</v>
      </c>
      <c r="C145" s="3">
        <f ca="1">SUM(INDIRECT(ADDRESS(ROW(),DATA!$F$38)&amp;":"&amp;ADDRESS(ROW(),DATA!$F$39)))</f>
        <v>0</v>
      </c>
      <c r="D145" s="3"/>
      <c r="E145" s="3"/>
      <c r="F145" s="11">
        <f t="shared" si="72"/>
        <v>0</v>
      </c>
      <c r="G145" s="11">
        <f t="shared" si="72"/>
        <v>0</v>
      </c>
      <c r="H145" s="11">
        <f t="shared" si="72"/>
        <v>0</v>
      </c>
      <c r="I145" s="11">
        <f t="shared" si="72"/>
        <v>0</v>
      </c>
      <c r="J145" s="11">
        <f t="shared" si="72"/>
        <v>0</v>
      </c>
      <c r="K145" s="11">
        <f t="shared" si="72"/>
        <v>0</v>
      </c>
      <c r="L145" s="11"/>
      <c r="M145" s="11">
        <f aca="true" t="shared" si="82" ref="M145:Y145">IF(M44=0,0,M$8*M$10/M44)</f>
        <v>0</v>
      </c>
      <c r="N145" s="11">
        <f t="shared" si="82"/>
        <v>0</v>
      </c>
      <c r="O145" s="11">
        <f t="shared" si="82"/>
        <v>0</v>
      </c>
      <c r="P145" s="11">
        <f t="shared" si="82"/>
        <v>0</v>
      </c>
      <c r="Q145" s="11">
        <f t="shared" si="82"/>
        <v>0</v>
      </c>
      <c r="R145" s="11">
        <f t="shared" si="82"/>
        <v>0</v>
      </c>
      <c r="S145" s="11">
        <f t="shared" si="82"/>
        <v>0</v>
      </c>
      <c r="T145" s="11">
        <f t="shared" si="82"/>
        <v>0</v>
      </c>
      <c r="U145" s="11">
        <f t="shared" si="82"/>
        <v>0</v>
      </c>
      <c r="V145" s="11">
        <f t="shared" si="82"/>
        <v>0</v>
      </c>
      <c r="W145" s="11">
        <f t="shared" si="82"/>
        <v>0</v>
      </c>
      <c r="X145" s="11">
        <f t="shared" si="82"/>
        <v>0</v>
      </c>
      <c r="Y145" s="11">
        <f t="shared" si="82"/>
        <v>0</v>
      </c>
      <c r="Z145" s="11"/>
      <c r="AA145" s="11">
        <f t="shared" si="79"/>
        <v>0</v>
      </c>
      <c r="AB145" s="11"/>
      <c r="AC145" s="11">
        <f aca="true" t="shared" si="83" ref="AC145:AK145">IF(AC44=0,0,AC$8*AC$10/AC44)</f>
        <v>0</v>
      </c>
      <c r="AD145" s="11">
        <f t="shared" si="83"/>
        <v>0</v>
      </c>
      <c r="AE145" s="11">
        <f t="shared" si="83"/>
        <v>0</v>
      </c>
      <c r="AF145" s="11">
        <f t="shared" si="83"/>
        <v>0</v>
      </c>
      <c r="AG145" s="11">
        <f t="shared" si="83"/>
        <v>0</v>
      </c>
      <c r="AH145" s="11">
        <f t="shared" si="83"/>
        <v>0</v>
      </c>
      <c r="AI145" s="11">
        <f t="shared" si="83"/>
        <v>0</v>
      </c>
      <c r="AJ145" s="11">
        <f t="shared" si="83"/>
        <v>0</v>
      </c>
      <c r="AK145" s="11">
        <f t="shared" si="83"/>
        <v>0</v>
      </c>
      <c r="AL145" s="11"/>
      <c r="AM145" s="11">
        <f t="shared" si="75"/>
        <v>0</v>
      </c>
      <c r="AN145" s="11">
        <f t="shared" si="75"/>
        <v>0</v>
      </c>
      <c r="AO145" s="11">
        <f t="shared" si="75"/>
        <v>0</v>
      </c>
      <c r="AP145" s="11">
        <f t="shared" si="75"/>
        <v>0</v>
      </c>
      <c r="AQ145" s="11">
        <f t="shared" si="75"/>
        <v>0</v>
      </c>
      <c r="AR145" s="11">
        <f t="shared" si="75"/>
        <v>0</v>
      </c>
      <c r="AS145" s="11">
        <f t="shared" si="75"/>
        <v>0</v>
      </c>
      <c r="AT145" s="11">
        <f t="shared" si="75"/>
        <v>0</v>
      </c>
      <c r="AU145" s="11"/>
      <c r="AV145" s="11">
        <f t="shared" si="81"/>
        <v>0</v>
      </c>
      <c r="AW145" s="11"/>
    </row>
    <row r="146" spans="2:49" ht="12.75">
      <c r="B146" s="3">
        <v>35</v>
      </c>
      <c r="C146" s="3">
        <f ca="1">SUM(INDIRECT(ADDRESS(ROW(),DATA!$F$38)&amp;":"&amp;ADDRESS(ROW(),DATA!$F$39)))</f>
        <v>0</v>
      </c>
      <c r="D146" s="3"/>
      <c r="E146" s="3"/>
      <c r="F146" s="11">
        <f t="shared" si="72"/>
        <v>0</v>
      </c>
      <c r="G146" s="11">
        <f t="shared" si="72"/>
        <v>0</v>
      </c>
      <c r="H146" s="11">
        <f t="shared" si="72"/>
        <v>0</v>
      </c>
      <c r="I146" s="11">
        <f t="shared" si="72"/>
        <v>0</v>
      </c>
      <c r="J146" s="11">
        <f t="shared" si="72"/>
        <v>0</v>
      </c>
      <c r="K146" s="11">
        <f t="shared" si="72"/>
        <v>0</v>
      </c>
      <c r="L146" s="11"/>
      <c r="M146" s="11">
        <f aca="true" t="shared" si="84" ref="M146:Y146">IF(M45=0,0,M$8*M$10/M45)</f>
        <v>0</v>
      </c>
      <c r="N146" s="11">
        <f t="shared" si="84"/>
        <v>0</v>
      </c>
      <c r="O146" s="11">
        <f t="shared" si="84"/>
        <v>0</v>
      </c>
      <c r="P146" s="11">
        <f t="shared" si="84"/>
        <v>0</v>
      </c>
      <c r="Q146" s="11">
        <f t="shared" si="84"/>
        <v>0</v>
      </c>
      <c r="R146" s="11">
        <f t="shared" si="84"/>
        <v>0</v>
      </c>
      <c r="S146" s="11">
        <f t="shared" si="84"/>
        <v>0</v>
      </c>
      <c r="T146" s="11">
        <f t="shared" si="84"/>
        <v>0</v>
      </c>
      <c r="U146" s="11">
        <f t="shared" si="84"/>
        <v>0</v>
      </c>
      <c r="V146" s="11">
        <f t="shared" si="84"/>
        <v>0</v>
      </c>
      <c r="W146" s="11">
        <f t="shared" si="84"/>
        <v>0</v>
      </c>
      <c r="X146" s="11">
        <f t="shared" si="84"/>
        <v>0</v>
      </c>
      <c r="Y146" s="11">
        <f t="shared" si="84"/>
        <v>0</v>
      </c>
      <c r="Z146" s="11"/>
      <c r="AA146" s="11">
        <f t="shared" si="79"/>
        <v>0</v>
      </c>
      <c r="AB146" s="11"/>
      <c r="AC146" s="11">
        <f aca="true" t="shared" si="85" ref="AC146:AK146">IF(AC45=0,0,AC$8*AC$10/AC45)</f>
        <v>0</v>
      </c>
      <c r="AD146" s="11">
        <f t="shared" si="85"/>
        <v>0</v>
      </c>
      <c r="AE146" s="11">
        <f t="shared" si="85"/>
        <v>0</v>
      </c>
      <c r="AF146" s="11">
        <f t="shared" si="85"/>
        <v>0</v>
      </c>
      <c r="AG146" s="11">
        <f t="shared" si="85"/>
        <v>0</v>
      </c>
      <c r="AH146" s="11">
        <f t="shared" si="85"/>
        <v>0</v>
      </c>
      <c r="AI146" s="11">
        <f t="shared" si="85"/>
        <v>0</v>
      </c>
      <c r="AJ146" s="11">
        <f t="shared" si="85"/>
        <v>0</v>
      </c>
      <c r="AK146" s="11">
        <f t="shared" si="85"/>
        <v>0</v>
      </c>
      <c r="AL146" s="11"/>
      <c r="AM146" s="11">
        <f t="shared" si="75"/>
        <v>0</v>
      </c>
      <c r="AN146" s="11">
        <f t="shared" si="75"/>
        <v>0</v>
      </c>
      <c r="AO146" s="11">
        <f t="shared" si="75"/>
        <v>0</v>
      </c>
      <c r="AP146" s="11">
        <f t="shared" si="75"/>
        <v>0</v>
      </c>
      <c r="AQ146" s="11">
        <f t="shared" si="75"/>
        <v>0</v>
      </c>
      <c r="AR146" s="11">
        <f t="shared" si="75"/>
        <v>0</v>
      </c>
      <c r="AS146" s="11">
        <f t="shared" si="75"/>
        <v>0</v>
      </c>
      <c r="AT146" s="11">
        <f t="shared" si="75"/>
        <v>0</v>
      </c>
      <c r="AU146" s="11"/>
      <c r="AV146" s="11">
        <f t="shared" si="81"/>
        <v>0</v>
      </c>
      <c r="AW146" s="11"/>
    </row>
    <row r="147" spans="2:49" ht="12.75">
      <c r="B147" s="3">
        <v>36</v>
      </c>
      <c r="C147" s="3">
        <f ca="1">SUM(INDIRECT(ADDRESS(ROW(),DATA!$F$38)&amp;":"&amp;ADDRESS(ROW(),DATA!$F$39)))</f>
        <v>0</v>
      </c>
      <c r="D147" s="3"/>
      <c r="E147" s="3"/>
      <c r="F147" s="11">
        <f t="shared" si="72"/>
        <v>0</v>
      </c>
      <c r="G147" s="11">
        <f t="shared" si="72"/>
        <v>0</v>
      </c>
      <c r="H147" s="11">
        <f t="shared" si="72"/>
        <v>0</v>
      </c>
      <c r="I147" s="11">
        <f t="shared" si="72"/>
        <v>0</v>
      </c>
      <c r="J147" s="11">
        <f t="shared" si="72"/>
        <v>0</v>
      </c>
      <c r="K147" s="11">
        <f t="shared" si="72"/>
        <v>0</v>
      </c>
      <c r="L147" s="11"/>
      <c r="M147" s="11">
        <f aca="true" t="shared" si="86" ref="M147:Y147">IF(M46=0,0,M$8*M$10/M46)</f>
        <v>0</v>
      </c>
      <c r="N147" s="11">
        <f t="shared" si="86"/>
        <v>0</v>
      </c>
      <c r="O147" s="11">
        <f t="shared" si="86"/>
        <v>0</v>
      </c>
      <c r="P147" s="11">
        <f t="shared" si="86"/>
        <v>0</v>
      </c>
      <c r="Q147" s="11">
        <f t="shared" si="86"/>
        <v>0</v>
      </c>
      <c r="R147" s="11">
        <f t="shared" si="86"/>
        <v>0</v>
      </c>
      <c r="S147" s="11">
        <f t="shared" si="86"/>
        <v>0</v>
      </c>
      <c r="T147" s="11">
        <f t="shared" si="86"/>
        <v>0</v>
      </c>
      <c r="U147" s="11">
        <f t="shared" si="86"/>
        <v>0</v>
      </c>
      <c r="V147" s="11">
        <f t="shared" si="86"/>
        <v>0</v>
      </c>
      <c r="W147" s="11">
        <f t="shared" si="86"/>
        <v>0</v>
      </c>
      <c r="X147" s="11">
        <f t="shared" si="86"/>
        <v>0</v>
      </c>
      <c r="Y147" s="11">
        <f t="shared" si="86"/>
        <v>0</v>
      </c>
      <c r="Z147" s="11"/>
      <c r="AA147" s="11">
        <f t="shared" si="79"/>
        <v>0</v>
      </c>
      <c r="AB147" s="11"/>
      <c r="AC147" s="11">
        <f aca="true" t="shared" si="87" ref="AC147:AK147">IF(AC46=0,0,AC$8*AC$10/AC46)</f>
        <v>0</v>
      </c>
      <c r="AD147" s="11">
        <f t="shared" si="87"/>
        <v>0</v>
      </c>
      <c r="AE147" s="11">
        <f t="shared" si="87"/>
        <v>0</v>
      </c>
      <c r="AF147" s="11">
        <f t="shared" si="87"/>
        <v>0</v>
      </c>
      <c r="AG147" s="11">
        <f t="shared" si="87"/>
        <v>0</v>
      </c>
      <c r="AH147" s="11">
        <f t="shared" si="87"/>
        <v>0</v>
      </c>
      <c r="AI147" s="11">
        <f t="shared" si="87"/>
        <v>0</v>
      </c>
      <c r="AJ147" s="11">
        <f t="shared" si="87"/>
        <v>0</v>
      </c>
      <c r="AK147" s="11">
        <f t="shared" si="87"/>
        <v>0</v>
      </c>
      <c r="AL147" s="11"/>
      <c r="AM147" s="11">
        <f t="shared" si="75"/>
        <v>0</v>
      </c>
      <c r="AN147" s="11">
        <f t="shared" si="75"/>
        <v>0</v>
      </c>
      <c r="AO147" s="11">
        <f t="shared" si="75"/>
        <v>0</v>
      </c>
      <c r="AP147" s="11">
        <f t="shared" si="75"/>
        <v>0</v>
      </c>
      <c r="AQ147" s="11">
        <f t="shared" si="75"/>
        <v>0</v>
      </c>
      <c r="AR147" s="11">
        <f t="shared" si="75"/>
        <v>0</v>
      </c>
      <c r="AS147" s="11">
        <f t="shared" si="75"/>
        <v>0</v>
      </c>
      <c r="AT147" s="11">
        <f t="shared" si="75"/>
        <v>0</v>
      </c>
      <c r="AU147" s="11"/>
      <c r="AV147" s="11">
        <f t="shared" si="81"/>
        <v>0</v>
      </c>
      <c r="AW147" s="11"/>
    </row>
    <row r="148" spans="2:49" ht="12.75">
      <c r="B148" s="3">
        <v>37</v>
      </c>
      <c r="C148" s="3">
        <f ca="1">SUM(INDIRECT(ADDRESS(ROW(),DATA!$F$38)&amp;":"&amp;ADDRESS(ROW(),DATA!$F$39)))</f>
        <v>0</v>
      </c>
      <c r="D148" s="3"/>
      <c r="E148" s="3"/>
      <c r="F148" s="11">
        <f t="shared" si="72"/>
        <v>0</v>
      </c>
      <c r="G148" s="11">
        <f t="shared" si="72"/>
        <v>0</v>
      </c>
      <c r="H148" s="11">
        <f t="shared" si="72"/>
        <v>0</v>
      </c>
      <c r="I148" s="11">
        <f t="shared" si="72"/>
        <v>0</v>
      </c>
      <c r="J148" s="11">
        <f t="shared" si="72"/>
        <v>0</v>
      </c>
      <c r="K148" s="11">
        <f t="shared" si="72"/>
        <v>0</v>
      </c>
      <c r="L148" s="11"/>
      <c r="M148" s="11">
        <f aca="true" t="shared" si="88" ref="M148:Y148">IF(M47=0,0,M$8*M$10/M47)</f>
        <v>0</v>
      </c>
      <c r="N148" s="11">
        <f t="shared" si="88"/>
        <v>0</v>
      </c>
      <c r="O148" s="11">
        <f t="shared" si="88"/>
        <v>0</v>
      </c>
      <c r="P148" s="11">
        <f t="shared" si="88"/>
        <v>0</v>
      </c>
      <c r="Q148" s="11">
        <f t="shared" si="88"/>
        <v>0</v>
      </c>
      <c r="R148" s="11">
        <f t="shared" si="88"/>
        <v>0</v>
      </c>
      <c r="S148" s="11">
        <f t="shared" si="88"/>
        <v>0</v>
      </c>
      <c r="T148" s="11">
        <f t="shared" si="88"/>
        <v>0</v>
      </c>
      <c r="U148" s="11">
        <f t="shared" si="88"/>
        <v>0</v>
      </c>
      <c r="V148" s="11">
        <f t="shared" si="88"/>
        <v>0</v>
      </c>
      <c r="W148" s="11">
        <f t="shared" si="88"/>
        <v>0</v>
      </c>
      <c r="X148" s="11">
        <f t="shared" si="88"/>
        <v>0</v>
      </c>
      <c r="Y148" s="11">
        <f t="shared" si="88"/>
        <v>0</v>
      </c>
      <c r="Z148" s="11"/>
      <c r="AA148" s="11">
        <f t="shared" si="79"/>
        <v>0</v>
      </c>
      <c r="AB148" s="11"/>
      <c r="AC148" s="11">
        <f aca="true" t="shared" si="89" ref="AC148:AK148">IF(AC47=0,0,AC$8*AC$10/AC47)</f>
        <v>0</v>
      </c>
      <c r="AD148" s="11">
        <f t="shared" si="89"/>
        <v>0</v>
      </c>
      <c r="AE148" s="11">
        <f t="shared" si="89"/>
        <v>0</v>
      </c>
      <c r="AF148" s="11">
        <f t="shared" si="89"/>
        <v>0</v>
      </c>
      <c r="AG148" s="11">
        <f t="shared" si="89"/>
        <v>0</v>
      </c>
      <c r="AH148" s="11">
        <f t="shared" si="89"/>
        <v>0</v>
      </c>
      <c r="AI148" s="11">
        <f t="shared" si="89"/>
        <v>0</v>
      </c>
      <c r="AJ148" s="11">
        <f t="shared" si="89"/>
        <v>0</v>
      </c>
      <c r="AK148" s="11">
        <f t="shared" si="89"/>
        <v>0</v>
      </c>
      <c r="AL148" s="11"/>
      <c r="AM148" s="11">
        <f t="shared" si="75"/>
        <v>0</v>
      </c>
      <c r="AN148" s="11">
        <f t="shared" si="75"/>
        <v>0</v>
      </c>
      <c r="AO148" s="11">
        <f t="shared" si="75"/>
        <v>0</v>
      </c>
      <c r="AP148" s="11">
        <f t="shared" si="75"/>
        <v>0</v>
      </c>
      <c r="AQ148" s="11">
        <f t="shared" si="75"/>
        <v>0</v>
      </c>
      <c r="AR148" s="11">
        <f t="shared" si="75"/>
        <v>0</v>
      </c>
      <c r="AS148" s="11">
        <f t="shared" si="75"/>
        <v>0</v>
      </c>
      <c r="AT148" s="11">
        <f t="shared" si="75"/>
        <v>0</v>
      </c>
      <c r="AU148" s="11"/>
      <c r="AV148" s="11">
        <f t="shared" si="81"/>
        <v>0</v>
      </c>
      <c r="AW148" s="11"/>
    </row>
    <row r="149" spans="2:49" ht="12.75">
      <c r="B149" s="3">
        <v>38</v>
      </c>
      <c r="C149" s="3">
        <f ca="1">SUM(INDIRECT(ADDRESS(ROW(),DATA!$F$38)&amp;":"&amp;ADDRESS(ROW(),DATA!$F$39)))</f>
        <v>0</v>
      </c>
      <c r="D149" s="3"/>
      <c r="E149" s="3"/>
      <c r="F149" s="11">
        <f t="shared" si="72"/>
        <v>0</v>
      </c>
      <c r="G149" s="11">
        <f t="shared" si="72"/>
        <v>0</v>
      </c>
      <c r="H149" s="11">
        <f t="shared" si="72"/>
        <v>0</v>
      </c>
      <c r="I149" s="11">
        <f t="shared" si="72"/>
        <v>0</v>
      </c>
      <c r="J149" s="11">
        <f t="shared" si="72"/>
        <v>0</v>
      </c>
      <c r="K149" s="11">
        <f t="shared" si="72"/>
        <v>0</v>
      </c>
      <c r="L149" s="11"/>
      <c r="M149" s="11">
        <f aca="true" t="shared" si="90" ref="M149:Y149">IF(M48=0,0,M$8*M$10/M48)</f>
        <v>0</v>
      </c>
      <c r="N149" s="11">
        <f t="shared" si="90"/>
        <v>0</v>
      </c>
      <c r="O149" s="11">
        <f t="shared" si="90"/>
        <v>0</v>
      </c>
      <c r="P149" s="11">
        <f t="shared" si="90"/>
        <v>0</v>
      </c>
      <c r="Q149" s="11">
        <f t="shared" si="90"/>
        <v>0</v>
      </c>
      <c r="R149" s="11">
        <f t="shared" si="90"/>
        <v>0</v>
      </c>
      <c r="S149" s="11">
        <f t="shared" si="90"/>
        <v>0</v>
      </c>
      <c r="T149" s="11">
        <f t="shared" si="90"/>
        <v>0</v>
      </c>
      <c r="U149" s="11">
        <f t="shared" si="90"/>
        <v>0</v>
      </c>
      <c r="V149" s="11">
        <f t="shared" si="90"/>
        <v>0</v>
      </c>
      <c r="W149" s="11">
        <f t="shared" si="90"/>
        <v>0</v>
      </c>
      <c r="X149" s="11">
        <f t="shared" si="90"/>
        <v>0</v>
      </c>
      <c r="Y149" s="11">
        <f t="shared" si="90"/>
        <v>0</v>
      </c>
      <c r="Z149" s="11"/>
      <c r="AA149" s="11">
        <f t="shared" si="79"/>
        <v>0</v>
      </c>
      <c r="AB149" s="11"/>
      <c r="AC149" s="11">
        <f aca="true" t="shared" si="91" ref="AC149:AK149">IF(AC48=0,0,AC$8*AC$10/AC48)</f>
        <v>0</v>
      </c>
      <c r="AD149" s="11">
        <f t="shared" si="91"/>
        <v>0</v>
      </c>
      <c r="AE149" s="11">
        <f t="shared" si="91"/>
        <v>0</v>
      </c>
      <c r="AF149" s="11">
        <f t="shared" si="91"/>
        <v>0</v>
      </c>
      <c r="AG149" s="11">
        <f t="shared" si="91"/>
        <v>0</v>
      </c>
      <c r="AH149" s="11">
        <f t="shared" si="91"/>
        <v>0</v>
      </c>
      <c r="AI149" s="11">
        <f t="shared" si="91"/>
        <v>0</v>
      </c>
      <c r="AJ149" s="11">
        <f t="shared" si="91"/>
        <v>0</v>
      </c>
      <c r="AK149" s="11">
        <f t="shared" si="91"/>
        <v>0</v>
      </c>
      <c r="AL149" s="11"/>
      <c r="AM149" s="11">
        <f t="shared" si="75"/>
        <v>0</v>
      </c>
      <c r="AN149" s="11">
        <f t="shared" si="75"/>
        <v>0</v>
      </c>
      <c r="AO149" s="11">
        <f t="shared" si="75"/>
        <v>0</v>
      </c>
      <c r="AP149" s="11">
        <f t="shared" si="75"/>
        <v>0</v>
      </c>
      <c r="AQ149" s="11">
        <f t="shared" si="75"/>
        <v>0</v>
      </c>
      <c r="AR149" s="11">
        <f t="shared" si="75"/>
        <v>0</v>
      </c>
      <c r="AS149" s="11">
        <f t="shared" si="75"/>
        <v>0</v>
      </c>
      <c r="AT149" s="11">
        <f t="shared" si="75"/>
        <v>0</v>
      </c>
      <c r="AU149" s="11"/>
      <c r="AV149" s="11">
        <f t="shared" si="81"/>
        <v>0</v>
      </c>
      <c r="AW149" s="11"/>
    </row>
    <row r="150" spans="2:49" ht="12.75">
      <c r="B150" s="3">
        <v>39</v>
      </c>
      <c r="C150" s="3">
        <f ca="1">SUM(INDIRECT(ADDRESS(ROW(),DATA!$F$38)&amp;":"&amp;ADDRESS(ROW(),DATA!$F$39)))</f>
        <v>0</v>
      </c>
      <c r="D150" s="3"/>
      <c r="E150" s="3"/>
      <c r="F150" s="11">
        <f t="shared" si="72"/>
        <v>0</v>
      </c>
      <c r="G150" s="11">
        <f t="shared" si="72"/>
        <v>0</v>
      </c>
      <c r="H150" s="11">
        <f t="shared" si="72"/>
        <v>0</v>
      </c>
      <c r="I150" s="11">
        <f t="shared" si="72"/>
        <v>0</v>
      </c>
      <c r="J150" s="11">
        <f t="shared" si="72"/>
        <v>0</v>
      </c>
      <c r="K150" s="11">
        <f t="shared" si="72"/>
        <v>0</v>
      </c>
      <c r="L150" s="11"/>
      <c r="M150" s="11">
        <f aca="true" t="shared" si="92" ref="M150:Y150">IF(M49=0,0,M$8*M$10/M49)</f>
        <v>0</v>
      </c>
      <c r="N150" s="11">
        <f t="shared" si="92"/>
        <v>0</v>
      </c>
      <c r="O150" s="11">
        <f t="shared" si="92"/>
        <v>0</v>
      </c>
      <c r="P150" s="11">
        <f t="shared" si="92"/>
        <v>0</v>
      </c>
      <c r="Q150" s="11">
        <f t="shared" si="92"/>
        <v>0</v>
      </c>
      <c r="R150" s="11">
        <f t="shared" si="92"/>
        <v>0</v>
      </c>
      <c r="S150" s="11">
        <f t="shared" si="92"/>
        <v>0</v>
      </c>
      <c r="T150" s="11">
        <f t="shared" si="92"/>
        <v>0</v>
      </c>
      <c r="U150" s="11">
        <f t="shared" si="92"/>
        <v>0</v>
      </c>
      <c r="V150" s="11">
        <f t="shared" si="92"/>
        <v>0</v>
      </c>
      <c r="W150" s="11">
        <f t="shared" si="92"/>
        <v>0</v>
      </c>
      <c r="X150" s="11">
        <f t="shared" si="92"/>
        <v>0</v>
      </c>
      <c r="Y150" s="11">
        <f t="shared" si="92"/>
        <v>0</v>
      </c>
      <c r="Z150" s="11"/>
      <c r="AA150" s="11">
        <f t="shared" si="79"/>
        <v>0</v>
      </c>
      <c r="AB150" s="11"/>
      <c r="AC150" s="11">
        <f aca="true" t="shared" si="93" ref="AC150:AK150">IF(AC49=0,0,AC$8*AC$10/AC49)</f>
        <v>0</v>
      </c>
      <c r="AD150" s="11">
        <f t="shared" si="93"/>
        <v>0</v>
      </c>
      <c r="AE150" s="11">
        <f t="shared" si="93"/>
        <v>0</v>
      </c>
      <c r="AF150" s="11">
        <f t="shared" si="93"/>
        <v>0</v>
      </c>
      <c r="AG150" s="11">
        <f t="shared" si="93"/>
        <v>0</v>
      </c>
      <c r="AH150" s="11">
        <f t="shared" si="93"/>
        <v>0</v>
      </c>
      <c r="AI150" s="11">
        <f t="shared" si="93"/>
        <v>0</v>
      </c>
      <c r="AJ150" s="11">
        <f t="shared" si="93"/>
        <v>0</v>
      </c>
      <c r="AK150" s="11">
        <f t="shared" si="93"/>
        <v>0</v>
      </c>
      <c r="AL150" s="11"/>
      <c r="AM150" s="11">
        <f t="shared" si="75"/>
        <v>0</v>
      </c>
      <c r="AN150" s="11">
        <f t="shared" si="75"/>
        <v>0</v>
      </c>
      <c r="AO150" s="11">
        <f t="shared" si="75"/>
        <v>0</v>
      </c>
      <c r="AP150" s="11">
        <f t="shared" si="75"/>
        <v>0</v>
      </c>
      <c r="AQ150" s="11">
        <f t="shared" si="75"/>
        <v>0</v>
      </c>
      <c r="AR150" s="11">
        <f t="shared" si="75"/>
        <v>0</v>
      </c>
      <c r="AS150" s="11">
        <f t="shared" si="75"/>
        <v>0</v>
      </c>
      <c r="AT150" s="11">
        <f t="shared" si="75"/>
        <v>0</v>
      </c>
      <c r="AU150" s="11"/>
      <c r="AV150" s="11">
        <f t="shared" si="81"/>
        <v>0</v>
      </c>
      <c r="AW150" s="11"/>
    </row>
    <row r="151" spans="2:49" ht="12.75">
      <c r="B151" s="3">
        <v>40</v>
      </c>
      <c r="C151" s="3">
        <f ca="1">SUM(INDIRECT(ADDRESS(ROW(),DATA!$F$38)&amp;":"&amp;ADDRESS(ROW(),DATA!$F$39)))</f>
        <v>0</v>
      </c>
      <c r="D151" s="3"/>
      <c r="E151" s="3"/>
      <c r="F151" s="11">
        <f t="shared" si="72"/>
        <v>0</v>
      </c>
      <c r="G151" s="11">
        <f t="shared" si="72"/>
        <v>0</v>
      </c>
      <c r="H151" s="11">
        <f t="shared" si="72"/>
        <v>0</v>
      </c>
      <c r="I151" s="11">
        <f t="shared" si="72"/>
        <v>0</v>
      </c>
      <c r="J151" s="11">
        <f t="shared" si="72"/>
        <v>0</v>
      </c>
      <c r="K151" s="11">
        <f t="shared" si="72"/>
        <v>0</v>
      </c>
      <c r="L151" s="11"/>
      <c r="M151" s="11">
        <f aca="true" t="shared" si="94" ref="M151:Y151">IF(M50=0,0,M$8*M$10/M50)</f>
        <v>0</v>
      </c>
      <c r="N151" s="11">
        <f t="shared" si="94"/>
        <v>0</v>
      </c>
      <c r="O151" s="11">
        <f t="shared" si="94"/>
        <v>0</v>
      </c>
      <c r="P151" s="11">
        <f t="shared" si="94"/>
        <v>0</v>
      </c>
      <c r="Q151" s="11">
        <f t="shared" si="94"/>
        <v>0</v>
      </c>
      <c r="R151" s="11">
        <f t="shared" si="94"/>
        <v>0</v>
      </c>
      <c r="S151" s="11">
        <f t="shared" si="94"/>
        <v>0</v>
      </c>
      <c r="T151" s="11">
        <f t="shared" si="94"/>
        <v>0</v>
      </c>
      <c r="U151" s="11">
        <f t="shared" si="94"/>
        <v>0</v>
      </c>
      <c r="V151" s="11">
        <f t="shared" si="94"/>
        <v>0</v>
      </c>
      <c r="W151" s="11">
        <f t="shared" si="94"/>
        <v>0</v>
      </c>
      <c r="X151" s="11">
        <f t="shared" si="94"/>
        <v>0</v>
      </c>
      <c r="Y151" s="11">
        <f t="shared" si="94"/>
        <v>0</v>
      </c>
      <c r="Z151" s="11"/>
      <c r="AA151" s="11">
        <f t="shared" si="79"/>
        <v>0</v>
      </c>
      <c r="AB151" s="11"/>
      <c r="AC151" s="11">
        <f aca="true" t="shared" si="95" ref="AC151:AK151">IF(AC50=0,0,AC$8*AC$10/AC50)</f>
        <v>0</v>
      </c>
      <c r="AD151" s="11">
        <f t="shared" si="95"/>
        <v>0</v>
      </c>
      <c r="AE151" s="11">
        <f t="shared" si="95"/>
        <v>0</v>
      </c>
      <c r="AF151" s="11">
        <f t="shared" si="95"/>
        <v>0</v>
      </c>
      <c r="AG151" s="11">
        <f t="shared" si="95"/>
        <v>0</v>
      </c>
      <c r="AH151" s="11">
        <f t="shared" si="95"/>
        <v>0</v>
      </c>
      <c r="AI151" s="11">
        <f t="shared" si="95"/>
        <v>0</v>
      </c>
      <c r="AJ151" s="11">
        <f t="shared" si="95"/>
        <v>0</v>
      </c>
      <c r="AK151" s="11">
        <f t="shared" si="95"/>
        <v>0</v>
      </c>
      <c r="AL151" s="11"/>
      <c r="AM151" s="11">
        <f t="shared" si="75"/>
        <v>0</v>
      </c>
      <c r="AN151" s="11">
        <f t="shared" si="75"/>
        <v>0</v>
      </c>
      <c r="AO151" s="11">
        <f t="shared" si="75"/>
        <v>0</v>
      </c>
      <c r="AP151" s="11">
        <f t="shared" si="75"/>
        <v>0</v>
      </c>
      <c r="AQ151" s="11">
        <f t="shared" si="75"/>
        <v>0</v>
      </c>
      <c r="AR151" s="11">
        <f t="shared" si="75"/>
        <v>0</v>
      </c>
      <c r="AS151" s="11">
        <f t="shared" si="75"/>
        <v>0</v>
      </c>
      <c r="AT151" s="11">
        <f t="shared" si="75"/>
        <v>0</v>
      </c>
      <c r="AU151" s="11"/>
      <c r="AV151" s="11">
        <f t="shared" si="81"/>
        <v>0</v>
      </c>
      <c r="AW151" s="11"/>
    </row>
    <row r="152" spans="2:49" ht="12.75">
      <c r="B152" s="3">
        <v>41</v>
      </c>
      <c r="C152" s="3">
        <f ca="1">SUM(INDIRECT(ADDRESS(ROW(),DATA!$F$38)&amp;":"&amp;ADDRESS(ROW(),DATA!$F$39)))</f>
        <v>0</v>
      </c>
      <c r="D152" s="3"/>
      <c r="E152" s="3"/>
      <c r="F152" s="11">
        <f aca="true" t="shared" si="96" ref="F152:K161">IF(F51=0,0,F$8*F$10/F51)</f>
        <v>0</v>
      </c>
      <c r="G152" s="11">
        <f t="shared" si="96"/>
        <v>0</v>
      </c>
      <c r="H152" s="11">
        <f t="shared" si="96"/>
        <v>0</v>
      </c>
      <c r="I152" s="11">
        <f t="shared" si="96"/>
        <v>0</v>
      </c>
      <c r="J152" s="11">
        <f t="shared" si="96"/>
        <v>0</v>
      </c>
      <c r="K152" s="11">
        <f t="shared" si="96"/>
        <v>0</v>
      </c>
      <c r="L152" s="11"/>
      <c r="M152" s="11">
        <f aca="true" t="shared" si="97" ref="M152:Y152">IF(M51=0,0,M$8*M$10/M51)</f>
        <v>0</v>
      </c>
      <c r="N152" s="11">
        <f t="shared" si="97"/>
        <v>0</v>
      </c>
      <c r="O152" s="11">
        <f t="shared" si="97"/>
        <v>0</v>
      </c>
      <c r="P152" s="11">
        <f t="shared" si="97"/>
        <v>0</v>
      </c>
      <c r="Q152" s="11">
        <f t="shared" si="97"/>
        <v>0</v>
      </c>
      <c r="R152" s="11">
        <f t="shared" si="97"/>
        <v>0</v>
      </c>
      <c r="S152" s="11">
        <f t="shared" si="97"/>
        <v>0</v>
      </c>
      <c r="T152" s="11">
        <f t="shared" si="97"/>
        <v>0</v>
      </c>
      <c r="U152" s="11">
        <f t="shared" si="97"/>
        <v>0</v>
      </c>
      <c r="V152" s="11">
        <f t="shared" si="97"/>
        <v>0</v>
      </c>
      <c r="W152" s="11">
        <f t="shared" si="97"/>
        <v>0</v>
      </c>
      <c r="X152" s="11">
        <f t="shared" si="97"/>
        <v>0</v>
      </c>
      <c r="Y152" s="11">
        <f t="shared" si="97"/>
        <v>0</v>
      </c>
      <c r="Z152" s="11"/>
      <c r="AA152" s="11">
        <f t="shared" si="79"/>
        <v>0</v>
      </c>
      <c r="AB152" s="11"/>
      <c r="AC152" s="11">
        <f aca="true" t="shared" si="98" ref="AC152:AK152">IF(AC51=0,0,AC$8*AC$10/AC51)</f>
        <v>0</v>
      </c>
      <c r="AD152" s="11">
        <f t="shared" si="98"/>
        <v>0</v>
      </c>
      <c r="AE152" s="11">
        <f t="shared" si="98"/>
        <v>0</v>
      </c>
      <c r="AF152" s="11">
        <f t="shared" si="98"/>
        <v>0</v>
      </c>
      <c r="AG152" s="11">
        <f t="shared" si="98"/>
        <v>0</v>
      </c>
      <c r="AH152" s="11">
        <f t="shared" si="98"/>
        <v>0</v>
      </c>
      <c r="AI152" s="11">
        <f t="shared" si="98"/>
        <v>0</v>
      </c>
      <c r="AJ152" s="11">
        <f t="shared" si="98"/>
        <v>0</v>
      </c>
      <c r="AK152" s="11">
        <f t="shared" si="98"/>
        <v>0</v>
      </c>
      <c r="AL152" s="11"/>
      <c r="AM152" s="11">
        <f aca="true" t="shared" si="99" ref="AM152:AT161">IF(AM51=0,0,AM$8*AM$10/AM51)</f>
        <v>0</v>
      </c>
      <c r="AN152" s="11">
        <f t="shared" si="99"/>
        <v>0</v>
      </c>
      <c r="AO152" s="11">
        <f t="shared" si="99"/>
        <v>0</v>
      </c>
      <c r="AP152" s="11">
        <f t="shared" si="99"/>
        <v>0</v>
      </c>
      <c r="AQ152" s="11">
        <f t="shared" si="99"/>
        <v>0</v>
      </c>
      <c r="AR152" s="11">
        <f t="shared" si="99"/>
        <v>0</v>
      </c>
      <c r="AS152" s="11">
        <f t="shared" si="99"/>
        <v>0</v>
      </c>
      <c r="AT152" s="11">
        <f t="shared" si="99"/>
        <v>0</v>
      </c>
      <c r="AU152" s="11"/>
      <c r="AV152" s="11">
        <f t="shared" si="81"/>
        <v>0</v>
      </c>
      <c r="AW152" s="11"/>
    </row>
    <row r="153" spans="2:49" ht="12.75">
      <c r="B153" s="3">
        <v>42</v>
      </c>
      <c r="C153" s="3">
        <f ca="1">SUM(INDIRECT(ADDRESS(ROW(),DATA!$F$38)&amp;":"&amp;ADDRESS(ROW(),DATA!$F$39)))</f>
        <v>0</v>
      </c>
      <c r="D153" s="3"/>
      <c r="E153" s="3"/>
      <c r="F153" s="11">
        <f t="shared" si="96"/>
        <v>0</v>
      </c>
      <c r="G153" s="11">
        <f t="shared" si="96"/>
        <v>0</v>
      </c>
      <c r="H153" s="11">
        <f t="shared" si="96"/>
        <v>0</v>
      </c>
      <c r="I153" s="11">
        <f t="shared" si="96"/>
        <v>0</v>
      </c>
      <c r="J153" s="11">
        <f t="shared" si="96"/>
        <v>0</v>
      </c>
      <c r="K153" s="11">
        <f t="shared" si="96"/>
        <v>0</v>
      </c>
      <c r="L153" s="11"/>
      <c r="M153" s="11">
        <f aca="true" t="shared" si="100" ref="M153:Y153">IF(M52=0,0,M$8*M$10/M52)</f>
        <v>0</v>
      </c>
      <c r="N153" s="11">
        <f t="shared" si="100"/>
        <v>0</v>
      </c>
      <c r="O153" s="11">
        <f t="shared" si="100"/>
        <v>0</v>
      </c>
      <c r="P153" s="11">
        <f t="shared" si="100"/>
        <v>0</v>
      </c>
      <c r="Q153" s="11">
        <f t="shared" si="100"/>
        <v>0</v>
      </c>
      <c r="R153" s="11">
        <f t="shared" si="100"/>
        <v>0</v>
      </c>
      <c r="S153" s="11">
        <f t="shared" si="100"/>
        <v>0</v>
      </c>
      <c r="T153" s="11">
        <f t="shared" si="100"/>
        <v>0</v>
      </c>
      <c r="U153" s="11">
        <f t="shared" si="100"/>
        <v>0</v>
      </c>
      <c r="V153" s="11">
        <f t="shared" si="100"/>
        <v>0</v>
      </c>
      <c r="W153" s="11">
        <f t="shared" si="100"/>
        <v>0</v>
      </c>
      <c r="X153" s="11">
        <f t="shared" si="100"/>
        <v>0</v>
      </c>
      <c r="Y153" s="11">
        <f t="shared" si="100"/>
        <v>0</v>
      </c>
      <c r="Z153" s="11"/>
      <c r="AA153" s="11">
        <f t="shared" si="79"/>
        <v>0</v>
      </c>
      <c r="AB153" s="11"/>
      <c r="AC153" s="11">
        <f aca="true" t="shared" si="101" ref="AC153:AK153">IF(AC52=0,0,AC$8*AC$10/AC52)</f>
        <v>0</v>
      </c>
      <c r="AD153" s="11">
        <f t="shared" si="101"/>
        <v>0</v>
      </c>
      <c r="AE153" s="11">
        <f t="shared" si="101"/>
        <v>0</v>
      </c>
      <c r="AF153" s="11">
        <f t="shared" si="101"/>
        <v>0</v>
      </c>
      <c r="AG153" s="11">
        <f t="shared" si="101"/>
        <v>0</v>
      </c>
      <c r="AH153" s="11">
        <f t="shared" si="101"/>
        <v>0</v>
      </c>
      <c r="AI153" s="11">
        <f t="shared" si="101"/>
        <v>0</v>
      </c>
      <c r="AJ153" s="11">
        <f t="shared" si="101"/>
        <v>0</v>
      </c>
      <c r="AK153" s="11">
        <f t="shared" si="101"/>
        <v>0</v>
      </c>
      <c r="AL153" s="11"/>
      <c r="AM153" s="11">
        <f t="shared" si="99"/>
        <v>0</v>
      </c>
      <c r="AN153" s="11">
        <f t="shared" si="99"/>
        <v>0</v>
      </c>
      <c r="AO153" s="11">
        <f t="shared" si="99"/>
        <v>0</v>
      </c>
      <c r="AP153" s="11">
        <f t="shared" si="99"/>
        <v>0</v>
      </c>
      <c r="AQ153" s="11">
        <f t="shared" si="99"/>
        <v>0</v>
      </c>
      <c r="AR153" s="11">
        <f t="shared" si="99"/>
        <v>0</v>
      </c>
      <c r="AS153" s="11">
        <f t="shared" si="99"/>
        <v>0</v>
      </c>
      <c r="AT153" s="11">
        <f t="shared" si="99"/>
        <v>0</v>
      </c>
      <c r="AU153" s="11"/>
      <c r="AV153" s="11">
        <f t="shared" si="81"/>
        <v>0</v>
      </c>
      <c r="AW153" s="11"/>
    </row>
    <row r="154" spans="2:49" ht="12.75">
      <c r="B154" s="3">
        <v>43</v>
      </c>
      <c r="C154" s="3">
        <f ca="1">SUM(INDIRECT(ADDRESS(ROW(),DATA!$F$38)&amp;":"&amp;ADDRESS(ROW(),DATA!$F$39)))</f>
        <v>0</v>
      </c>
      <c r="D154" s="3"/>
      <c r="E154" s="3"/>
      <c r="F154" s="11">
        <f t="shared" si="96"/>
        <v>0</v>
      </c>
      <c r="G154" s="11">
        <f t="shared" si="96"/>
        <v>0</v>
      </c>
      <c r="H154" s="11">
        <f t="shared" si="96"/>
        <v>0</v>
      </c>
      <c r="I154" s="11">
        <f t="shared" si="96"/>
        <v>0</v>
      </c>
      <c r="J154" s="11">
        <f t="shared" si="96"/>
        <v>0</v>
      </c>
      <c r="K154" s="11">
        <f t="shared" si="96"/>
        <v>0</v>
      </c>
      <c r="L154" s="11"/>
      <c r="M154" s="11">
        <f aca="true" t="shared" si="102" ref="M154:Y154">IF(M53=0,0,M$8*M$10/M53)</f>
        <v>0</v>
      </c>
      <c r="N154" s="11">
        <f t="shared" si="102"/>
        <v>0</v>
      </c>
      <c r="O154" s="11">
        <f t="shared" si="102"/>
        <v>0</v>
      </c>
      <c r="P154" s="11">
        <f t="shared" si="102"/>
        <v>0</v>
      </c>
      <c r="Q154" s="11">
        <f t="shared" si="102"/>
        <v>0</v>
      </c>
      <c r="R154" s="11">
        <f t="shared" si="102"/>
        <v>0</v>
      </c>
      <c r="S154" s="11">
        <f t="shared" si="102"/>
        <v>0</v>
      </c>
      <c r="T154" s="11">
        <f t="shared" si="102"/>
        <v>0</v>
      </c>
      <c r="U154" s="11">
        <f t="shared" si="102"/>
        <v>0</v>
      </c>
      <c r="V154" s="11">
        <f t="shared" si="102"/>
        <v>0</v>
      </c>
      <c r="W154" s="11">
        <f t="shared" si="102"/>
        <v>0</v>
      </c>
      <c r="X154" s="11">
        <f t="shared" si="102"/>
        <v>0</v>
      </c>
      <c r="Y154" s="11">
        <f t="shared" si="102"/>
        <v>0</v>
      </c>
      <c r="Z154" s="11"/>
      <c r="AA154" s="11">
        <f t="shared" si="79"/>
        <v>0</v>
      </c>
      <c r="AB154" s="11"/>
      <c r="AC154" s="11">
        <f aca="true" t="shared" si="103" ref="AC154:AK154">IF(AC53=0,0,AC$8*AC$10/AC53)</f>
        <v>0</v>
      </c>
      <c r="AD154" s="11">
        <f t="shared" si="103"/>
        <v>0</v>
      </c>
      <c r="AE154" s="11">
        <f t="shared" si="103"/>
        <v>0</v>
      </c>
      <c r="AF154" s="11">
        <f t="shared" si="103"/>
        <v>0</v>
      </c>
      <c r="AG154" s="11">
        <f t="shared" si="103"/>
        <v>0</v>
      </c>
      <c r="AH154" s="11">
        <f t="shared" si="103"/>
        <v>0</v>
      </c>
      <c r="AI154" s="11">
        <f t="shared" si="103"/>
        <v>0</v>
      </c>
      <c r="AJ154" s="11">
        <f t="shared" si="103"/>
        <v>0</v>
      </c>
      <c r="AK154" s="11">
        <f t="shared" si="103"/>
        <v>0</v>
      </c>
      <c r="AL154" s="11"/>
      <c r="AM154" s="11">
        <f t="shared" si="99"/>
        <v>0</v>
      </c>
      <c r="AN154" s="11">
        <f t="shared" si="99"/>
        <v>0</v>
      </c>
      <c r="AO154" s="11">
        <f t="shared" si="99"/>
        <v>0</v>
      </c>
      <c r="AP154" s="11">
        <f t="shared" si="99"/>
        <v>0</v>
      </c>
      <c r="AQ154" s="11">
        <f t="shared" si="99"/>
        <v>0</v>
      </c>
      <c r="AR154" s="11">
        <f t="shared" si="99"/>
        <v>0</v>
      </c>
      <c r="AS154" s="11">
        <f t="shared" si="99"/>
        <v>0</v>
      </c>
      <c r="AT154" s="11">
        <f t="shared" si="99"/>
        <v>0</v>
      </c>
      <c r="AU154" s="11"/>
      <c r="AV154" s="11">
        <f t="shared" si="81"/>
        <v>0</v>
      </c>
      <c r="AW154" s="11"/>
    </row>
    <row r="155" spans="2:49" ht="12.75">
      <c r="B155" s="3">
        <v>44</v>
      </c>
      <c r="C155" s="3">
        <f ca="1">SUM(INDIRECT(ADDRESS(ROW(),DATA!$F$38)&amp;":"&amp;ADDRESS(ROW(),DATA!$F$39)))</f>
        <v>0</v>
      </c>
      <c r="D155" s="3"/>
      <c r="E155" s="3"/>
      <c r="F155" s="11">
        <f t="shared" si="96"/>
        <v>0</v>
      </c>
      <c r="G155" s="11">
        <f t="shared" si="96"/>
        <v>0</v>
      </c>
      <c r="H155" s="11">
        <f t="shared" si="96"/>
        <v>0</v>
      </c>
      <c r="I155" s="11">
        <f t="shared" si="96"/>
        <v>0</v>
      </c>
      <c r="J155" s="11">
        <f t="shared" si="96"/>
        <v>0</v>
      </c>
      <c r="K155" s="11">
        <f t="shared" si="96"/>
        <v>0</v>
      </c>
      <c r="L155" s="11"/>
      <c r="M155" s="11">
        <f aca="true" t="shared" si="104" ref="M155:Y155">IF(M54=0,0,M$8*M$10/M54)</f>
        <v>0</v>
      </c>
      <c r="N155" s="11">
        <f t="shared" si="104"/>
        <v>0</v>
      </c>
      <c r="O155" s="11">
        <f t="shared" si="104"/>
        <v>0</v>
      </c>
      <c r="P155" s="11">
        <f t="shared" si="104"/>
        <v>0</v>
      </c>
      <c r="Q155" s="11">
        <f t="shared" si="104"/>
        <v>0</v>
      </c>
      <c r="R155" s="11">
        <f t="shared" si="104"/>
        <v>0</v>
      </c>
      <c r="S155" s="11">
        <f t="shared" si="104"/>
        <v>0</v>
      </c>
      <c r="T155" s="11">
        <f t="shared" si="104"/>
        <v>0</v>
      </c>
      <c r="U155" s="11">
        <f t="shared" si="104"/>
        <v>0</v>
      </c>
      <c r="V155" s="11">
        <f t="shared" si="104"/>
        <v>0</v>
      </c>
      <c r="W155" s="11">
        <f t="shared" si="104"/>
        <v>0</v>
      </c>
      <c r="X155" s="11">
        <f t="shared" si="104"/>
        <v>0</v>
      </c>
      <c r="Y155" s="11">
        <f t="shared" si="104"/>
        <v>0</v>
      </c>
      <c r="Z155" s="11"/>
      <c r="AA155" s="11">
        <f t="shared" si="79"/>
        <v>0</v>
      </c>
      <c r="AB155" s="11"/>
      <c r="AC155" s="11">
        <f aca="true" t="shared" si="105" ref="AC155:AK155">IF(AC54=0,0,AC$8*AC$10/AC54)</f>
        <v>0</v>
      </c>
      <c r="AD155" s="11">
        <f t="shared" si="105"/>
        <v>0</v>
      </c>
      <c r="AE155" s="11">
        <f t="shared" si="105"/>
        <v>0</v>
      </c>
      <c r="AF155" s="11">
        <f t="shared" si="105"/>
        <v>0</v>
      </c>
      <c r="AG155" s="11">
        <f t="shared" si="105"/>
        <v>0</v>
      </c>
      <c r="AH155" s="11">
        <f t="shared" si="105"/>
        <v>0</v>
      </c>
      <c r="AI155" s="11">
        <f t="shared" si="105"/>
        <v>0</v>
      </c>
      <c r="AJ155" s="11">
        <f t="shared" si="105"/>
        <v>0</v>
      </c>
      <c r="AK155" s="11">
        <f t="shared" si="105"/>
        <v>0</v>
      </c>
      <c r="AL155" s="11"/>
      <c r="AM155" s="11">
        <f t="shared" si="99"/>
        <v>0</v>
      </c>
      <c r="AN155" s="11">
        <f t="shared" si="99"/>
        <v>0</v>
      </c>
      <c r="AO155" s="11">
        <f t="shared" si="99"/>
        <v>0</v>
      </c>
      <c r="AP155" s="11">
        <f t="shared" si="99"/>
        <v>0</v>
      </c>
      <c r="AQ155" s="11">
        <f t="shared" si="99"/>
        <v>0</v>
      </c>
      <c r="AR155" s="11">
        <f t="shared" si="99"/>
        <v>0</v>
      </c>
      <c r="AS155" s="11">
        <f t="shared" si="99"/>
        <v>0</v>
      </c>
      <c r="AT155" s="11">
        <f t="shared" si="99"/>
        <v>0</v>
      </c>
      <c r="AU155" s="11"/>
      <c r="AV155" s="11">
        <f t="shared" si="81"/>
        <v>0</v>
      </c>
      <c r="AW155" s="11"/>
    </row>
    <row r="156" spans="2:49" ht="12.75">
      <c r="B156" s="3">
        <v>45</v>
      </c>
      <c r="C156" s="3">
        <f ca="1">SUM(INDIRECT(ADDRESS(ROW(),DATA!$F$38)&amp;":"&amp;ADDRESS(ROW(),DATA!$F$39)))</f>
        <v>0</v>
      </c>
      <c r="D156" s="3"/>
      <c r="E156" s="3"/>
      <c r="F156" s="11">
        <f t="shared" si="96"/>
        <v>0</v>
      </c>
      <c r="G156" s="11">
        <f t="shared" si="96"/>
        <v>0</v>
      </c>
      <c r="H156" s="11">
        <f t="shared" si="96"/>
        <v>0</v>
      </c>
      <c r="I156" s="11">
        <f t="shared" si="96"/>
        <v>0</v>
      </c>
      <c r="J156" s="11">
        <f t="shared" si="96"/>
        <v>0</v>
      </c>
      <c r="K156" s="11">
        <f t="shared" si="96"/>
        <v>0</v>
      </c>
      <c r="L156" s="11"/>
      <c r="M156" s="11">
        <f aca="true" t="shared" si="106" ref="M156:Y156">IF(M55=0,0,M$8*M$10/M55)</f>
        <v>0</v>
      </c>
      <c r="N156" s="11">
        <f t="shared" si="106"/>
        <v>0</v>
      </c>
      <c r="O156" s="11">
        <f t="shared" si="106"/>
        <v>0</v>
      </c>
      <c r="P156" s="11">
        <f t="shared" si="106"/>
        <v>0</v>
      </c>
      <c r="Q156" s="11">
        <f t="shared" si="106"/>
        <v>0</v>
      </c>
      <c r="R156" s="11">
        <f t="shared" si="106"/>
        <v>0</v>
      </c>
      <c r="S156" s="11">
        <f t="shared" si="106"/>
        <v>0</v>
      </c>
      <c r="T156" s="11">
        <f t="shared" si="106"/>
        <v>0</v>
      </c>
      <c r="U156" s="11">
        <f t="shared" si="106"/>
        <v>0</v>
      </c>
      <c r="V156" s="11">
        <f t="shared" si="106"/>
        <v>0</v>
      </c>
      <c r="W156" s="11">
        <f t="shared" si="106"/>
        <v>0</v>
      </c>
      <c r="X156" s="11">
        <f t="shared" si="106"/>
        <v>0</v>
      </c>
      <c r="Y156" s="11">
        <f t="shared" si="106"/>
        <v>0</v>
      </c>
      <c r="Z156" s="11"/>
      <c r="AA156" s="11">
        <f t="shared" si="79"/>
        <v>0</v>
      </c>
      <c r="AB156" s="11"/>
      <c r="AC156" s="11">
        <f aca="true" t="shared" si="107" ref="AC156:AK156">IF(AC55=0,0,AC$8*AC$10/AC55)</f>
        <v>0</v>
      </c>
      <c r="AD156" s="11">
        <f t="shared" si="107"/>
        <v>0</v>
      </c>
      <c r="AE156" s="11">
        <f t="shared" si="107"/>
        <v>0</v>
      </c>
      <c r="AF156" s="11">
        <f t="shared" si="107"/>
        <v>0</v>
      </c>
      <c r="AG156" s="11">
        <f t="shared" si="107"/>
        <v>0</v>
      </c>
      <c r="AH156" s="11">
        <f t="shared" si="107"/>
        <v>0</v>
      </c>
      <c r="AI156" s="11">
        <f t="shared" si="107"/>
        <v>0</v>
      </c>
      <c r="AJ156" s="11">
        <f t="shared" si="107"/>
        <v>0</v>
      </c>
      <c r="AK156" s="11">
        <f t="shared" si="107"/>
        <v>0</v>
      </c>
      <c r="AL156" s="11"/>
      <c r="AM156" s="11">
        <f t="shared" si="99"/>
        <v>0</v>
      </c>
      <c r="AN156" s="11">
        <f t="shared" si="99"/>
        <v>0</v>
      </c>
      <c r="AO156" s="11">
        <f t="shared" si="99"/>
        <v>0</v>
      </c>
      <c r="AP156" s="11">
        <f t="shared" si="99"/>
        <v>0</v>
      </c>
      <c r="AQ156" s="11">
        <f t="shared" si="99"/>
        <v>0</v>
      </c>
      <c r="AR156" s="11">
        <f t="shared" si="99"/>
        <v>0</v>
      </c>
      <c r="AS156" s="11">
        <f t="shared" si="99"/>
        <v>0</v>
      </c>
      <c r="AT156" s="11">
        <f t="shared" si="99"/>
        <v>0</v>
      </c>
      <c r="AU156" s="11"/>
      <c r="AV156" s="11">
        <f t="shared" si="81"/>
        <v>0</v>
      </c>
      <c r="AW156" s="11"/>
    </row>
    <row r="157" spans="2:49" ht="12.75">
      <c r="B157" s="3">
        <v>46</v>
      </c>
      <c r="C157" s="3">
        <f ca="1">SUM(INDIRECT(ADDRESS(ROW(),DATA!$F$38)&amp;":"&amp;ADDRESS(ROW(),DATA!$F$39)))</f>
        <v>0</v>
      </c>
      <c r="D157" s="3"/>
      <c r="E157" s="3"/>
      <c r="F157" s="11">
        <f t="shared" si="96"/>
        <v>0</v>
      </c>
      <c r="G157" s="11">
        <f t="shared" si="96"/>
        <v>0</v>
      </c>
      <c r="H157" s="11">
        <f t="shared" si="96"/>
        <v>0</v>
      </c>
      <c r="I157" s="11">
        <f t="shared" si="96"/>
        <v>0</v>
      </c>
      <c r="J157" s="11">
        <f t="shared" si="96"/>
        <v>0</v>
      </c>
      <c r="K157" s="11">
        <f t="shared" si="96"/>
        <v>0</v>
      </c>
      <c r="L157" s="11"/>
      <c r="M157" s="11">
        <f aca="true" t="shared" si="108" ref="M157:Y157">IF(M56=0,0,M$8*M$10/M56)</f>
        <v>0</v>
      </c>
      <c r="N157" s="11">
        <f t="shared" si="108"/>
        <v>0</v>
      </c>
      <c r="O157" s="11">
        <f t="shared" si="108"/>
        <v>0</v>
      </c>
      <c r="P157" s="11">
        <f t="shared" si="108"/>
        <v>0</v>
      </c>
      <c r="Q157" s="11">
        <f t="shared" si="108"/>
        <v>0</v>
      </c>
      <c r="R157" s="11">
        <f t="shared" si="108"/>
        <v>0</v>
      </c>
      <c r="S157" s="11">
        <f t="shared" si="108"/>
        <v>0</v>
      </c>
      <c r="T157" s="11">
        <f t="shared" si="108"/>
        <v>0</v>
      </c>
      <c r="U157" s="11">
        <f t="shared" si="108"/>
        <v>0</v>
      </c>
      <c r="V157" s="11">
        <f t="shared" si="108"/>
        <v>0</v>
      </c>
      <c r="W157" s="11">
        <f t="shared" si="108"/>
        <v>0</v>
      </c>
      <c r="X157" s="11">
        <f t="shared" si="108"/>
        <v>0</v>
      </c>
      <c r="Y157" s="11">
        <f t="shared" si="108"/>
        <v>0</v>
      </c>
      <c r="Z157" s="11"/>
      <c r="AA157" s="11">
        <f t="shared" si="79"/>
        <v>0</v>
      </c>
      <c r="AB157" s="11"/>
      <c r="AC157" s="11">
        <f aca="true" t="shared" si="109" ref="AC157:AK157">IF(AC56=0,0,AC$8*AC$10/AC56)</f>
        <v>0</v>
      </c>
      <c r="AD157" s="11">
        <f t="shared" si="109"/>
        <v>0</v>
      </c>
      <c r="AE157" s="11">
        <f t="shared" si="109"/>
        <v>0</v>
      </c>
      <c r="AF157" s="11">
        <f t="shared" si="109"/>
        <v>0</v>
      </c>
      <c r="AG157" s="11">
        <f t="shared" si="109"/>
        <v>0</v>
      </c>
      <c r="AH157" s="11">
        <f t="shared" si="109"/>
        <v>0</v>
      </c>
      <c r="AI157" s="11">
        <f t="shared" si="109"/>
        <v>0</v>
      </c>
      <c r="AJ157" s="11">
        <f t="shared" si="109"/>
        <v>0</v>
      </c>
      <c r="AK157" s="11">
        <f t="shared" si="109"/>
        <v>0</v>
      </c>
      <c r="AL157" s="11"/>
      <c r="AM157" s="11">
        <f t="shared" si="99"/>
        <v>0</v>
      </c>
      <c r="AN157" s="11">
        <f t="shared" si="99"/>
        <v>0</v>
      </c>
      <c r="AO157" s="11">
        <f t="shared" si="99"/>
        <v>0</v>
      </c>
      <c r="AP157" s="11">
        <f t="shared" si="99"/>
        <v>0</v>
      </c>
      <c r="AQ157" s="11">
        <f t="shared" si="99"/>
        <v>0</v>
      </c>
      <c r="AR157" s="11">
        <f t="shared" si="99"/>
        <v>0</v>
      </c>
      <c r="AS157" s="11">
        <f t="shared" si="99"/>
        <v>0</v>
      </c>
      <c r="AT157" s="11">
        <f t="shared" si="99"/>
        <v>0</v>
      </c>
      <c r="AU157" s="11"/>
      <c r="AV157" s="11">
        <f t="shared" si="81"/>
        <v>0</v>
      </c>
      <c r="AW157" s="11"/>
    </row>
    <row r="158" spans="2:49" ht="12.75">
      <c r="B158" s="3">
        <v>47</v>
      </c>
      <c r="C158" s="3">
        <f ca="1">SUM(INDIRECT(ADDRESS(ROW(),DATA!$F$38)&amp;":"&amp;ADDRESS(ROW(),DATA!$F$39)))</f>
        <v>0</v>
      </c>
      <c r="D158" s="3"/>
      <c r="E158" s="3"/>
      <c r="F158" s="11">
        <f t="shared" si="96"/>
        <v>0</v>
      </c>
      <c r="G158" s="11">
        <f t="shared" si="96"/>
        <v>0</v>
      </c>
      <c r="H158" s="11">
        <f t="shared" si="96"/>
        <v>0</v>
      </c>
      <c r="I158" s="11">
        <f t="shared" si="96"/>
        <v>0</v>
      </c>
      <c r="J158" s="11">
        <f t="shared" si="96"/>
        <v>0</v>
      </c>
      <c r="K158" s="11">
        <f t="shared" si="96"/>
        <v>0</v>
      </c>
      <c r="L158" s="11"/>
      <c r="M158" s="11">
        <f aca="true" t="shared" si="110" ref="M158:Y158">IF(M57=0,0,M$8*M$10/M57)</f>
        <v>0</v>
      </c>
      <c r="N158" s="11">
        <f t="shared" si="110"/>
        <v>0</v>
      </c>
      <c r="O158" s="11">
        <f t="shared" si="110"/>
        <v>0</v>
      </c>
      <c r="P158" s="11">
        <f t="shared" si="110"/>
        <v>0</v>
      </c>
      <c r="Q158" s="11">
        <f t="shared" si="110"/>
        <v>0</v>
      </c>
      <c r="R158" s="11">
        <f t="shared" si="110"/>
        <v>0</v>
      </c>
      <c r="S158" s="11">
        <f t="shared" si="110"/>
        <v>0</v>
      </c>
      <c r="T158" s="11">
        <f t="shared" si="110"/>
        <v>0</v>
      </c>
      <c r="U158" s="11">
        <f t="shared" si="110"/>
        <v>0</v>
      </c>
      <c r="V158" s="11">
        <f t="shared" si="110"/>
        <v>0</v>
      </c>
      <c r="W158" s="11">
        <f t="shared" si="110"/>
        <v>0</v>
      </c>
      <c r="X158" s="11">
        <f t="shared" si="110"/>
        <v>0</v>
      </c>
      <c r="Y158" s="11">
        <f t="shared" si="110"/>
        <v>0</v>
      </c>
      <c r="Z158" s="11"/>
      <c r="AA158" s="11">
        <f t="shared" si="79"/>
        <v>0</v>
      </c>
      <c r="AB158" s="11"/>
      <c r="AC158" s="11">
        <f aca="true" t="shared" si="111" ref="AC158:AK158">IF(AC57=0,0,AC$8*AC$10/AC57)</f>
        <v>0</v>
      </c>
      <c r="AD158" s="11">
        <f t="shared" si="111"/>
        <v>0</v>
      </c>
      <c r="AE158" s="11">
        <f t="shared" si="111"/>
        <v>0</v>
      </c>
      <c r="AF158" s="11">
        <f t="shared" si="111"/>
        <v>0</v>
      </c>
      <c r="AG158" s="11">
        <f t="shared" si="111"/>
        <v>0</v>
      </c>
      <c r="AH158" s="11">
        <f t="shared" si="111"/>
        <v>0</v>
      </c>
      <c r="AI158" s="11">
        <f t="shared" si="111"/>
        <v>0</v>
      </c>
      <c r="AJ158" s="11">
        <f t="shared" si="111"/>
        <v>0</v>
      </c>
      <c r="AK158" s="11">
        <f t="shared" si="111"/>
        <v>0</v>
      </c>
      <c r="AL158" s="11"/>
      <c r="AM158" s="11">
        <f t="shared" si="99"/>
        <v>0</v>
      </c>
      <c r="AN158" s="11">
        <f t="shared" si="99"/>
        <v>0</v>
      </c>
      <c r="AO158" s="11">
        <f t="shared" si="99"/>
        <v>0</v>
      </c>
      <c r="AP158" s="11">
        <f t="shared" si="99"/>
        <v>0</v>
      </c>
      <c r="AQ158" s="11">
        <f t="shared" si="99"/>
        <v>0</v>
      </c>
      <c r="AR158" s="11">
        <f t="shared" si="99"/>
        <v>0</v>
      </c>
      <c r="AS158" s="11">
        <f t="shared" si="99"/>
        <v>0</v>
      </c>
      <c r="AT158" s="11">
        <f t="shared" si="99"/>
        <v>0</v>
      </c>
      <c r="AU158" s="11"/>
      <c r="AV158" s="11">
        <f t="shared" si="81"/>
        <v>0</v>
      </c>
      <c r="AW158" s="11"/>
    </row>
    <row r="159" spans="2:49" ht="12.75">
      <c r="B159" s="3">
        <v>48</v>
      </c>
      <c r="C159" s="3">
        <f ca="1">SUM(INDIRECT(ADDRESS(ROW(),DATA!$F$38)&amp;":"&amp;ADDRESS(ROW(),DATA!$F$39)))</f>
        <v>0</v>
      </c>
      <c r="D159" s="3"/>
      <c r="E159" s="3"/>
      <c r="F159" s="11">
        <f t="shared" si="96"/>
        <v>0</v>
      </c>
      <c r="G159" s="11">
        <f t="shared" si="96"/>
        <v>0</v>
      </c>
      <c r="H159" s="11">
        <f t="shared" si="96"/>
        <v>0</v>
      </c>
      <c r="I159" s="11">
        <f t="shared" si="96"/>
        <v>0</v>
      </c>
      <c r="J159" s="11">
        <f t="shared" si="96"/>
        <v>0</v>
      </c>
      <c r="K159" s="11">
        <f t="shared" si="96"/>
        <v>0</v>
      </c>
      <c r="L159" s="11"/>
      <c r="M159" s="11">
        <f aca="true" t="shared" si="112" ref="M159:Y159">IF(M58=0,0,M$8*M$10/M58)</f>
        <v>0</v>
      </c>
      <c r="N159" s="11">
        <f t="shared" si="112"/>
        <v>0</v>
      </c>
      <c r="O159" s="11">
        <f t="shared" si="112"/>
        <v>0</v>
      </c>
      <c r="P159" s="11">
        <f t="shared" si="112"/>
        <v>0</v>
      </c>
      <c r="Q159" s="11">
        <f t="shared" si="112"/>
        <v>0</v>
      </c>
      <c r="R159" s="11">
        <f t="shared" si="112"/>
        <v>0</v>
      </c>
      <c r="S159" s="11">
        <f t="shared" si="112"/>
        <v>0</v>
      </c>
      <c r="T159" s="11">
        <f t="shared" si="112"/>
        <v>0</v>
      </c>
      <c r="U159" s="11">
        <f t="shared" si="112"/>
        <v>0</v>
      </c>
      <c r="V159" s="11">
        <f t="shared" si="112"/>
        <v>0</v>
      </c>
      <c r="W159" s="11">
        <f t="shared" si="112"/>
        <v>0</v>
      </c>
      <c r="X159" s="11">
        <f t="shared" si="112"/>
        <v>0</v>
      </c>
      <c r="Y159" s="11">
        <f t="shared" si="112"/>
        <v>0</v>
      </c>
      <c r="Z159" s="11"/>
      <c r="AA159" s="11">
        <f t="shared" si="79"/>
        <v>0</v>
      </c>
      <c r="AB159" s="11"/>
      <c r="AC159" s="11">
        <f aca="true" t="shared" si="113" ref="AC159:AK159">IF(AC58=0,0,AC$8*AC$10/AC58)</f>
        <v>0</v>
      </c>
      <c r="AD159" s="11">
        <f t="shared" si="113"/>
        <v>0</v>
      </c>
      <c r="AE159" s="11">
        <f t="shared" si="113"/>
        <v>0</v>
      </c>
      <c r="AF159" s="11">
        <f t="shared" si="113"/>
        <v>0</v>
      </c>
      <c r="AG159" s="11">
        <f t="shared" si="113"/>
        <v>0</v>
      </c>
      <c r="AH159" s="11">
        <f t="shared" si="113"/>
        <v>0</v>
      </c>
      <c r="AI159" s="11">
        <f t="shared" si="113"/>
        <v>0</v>
      </c>
      <c r="AJ159" s="11">
        <f t="shared" si="113"/>
        <v>0</v>
      </c>
      <c r="AK159" s="11">
        <f t="shared" si="113"/>
        <v>0</v>
      </c>
      <c r="AL159" s="11"/>
      <c r="AM159" s="11">
        <f t="shared" si="99"/>
        <v>0</v>
      </c>
      <c r="AN159" s="11">
        <f t="shared" si="99"/>
        <v>0</v>
      </c>
      <c r="AO159" s="11">
        <f t="shared" si="99"/>
        <v>0</v>
      </c>
      <c r="AP159" s="11">
        <f t="shared" si="99"/>
        <v>0</v>
      </c>
      <c r="AQ159" s="11">
        <f t="shared" si="99"/>
        <v>0</v>
      </c>
      <c r="AR159" s="11">
        <f t="shared" si="99"/>
        <v>0</v>
      </c>
      <c r="AS159" s="11">
        <f t="shared" si="99"/>
        <v>0</v>
      </c>
      <c r="AT159" s="11">
        <f t="shared" si="99"/>
        <v>0</v>
      </c>
      <c r="AU159" s="11"/>
      <c r="AV159" s="11">
        <f t="shared" si="81"/>
        <v>0</v>
      </c>
      <c r="AW159" s="11"/>
    </row>
    <row r="160" spans="2:49" ht="12.75">
      <c r="B160" s="3">
        <v>49</v>
      </c>
      <c r="C160" s="3">
        <f ca="1">SUM(INDIRECT(ADDRESS(ROW(),DATA!$F$38)&amp;":"&amp;ADDRESS(ROW(),DATA!$F$39)))</f>
        <v>0</v>
      </c>
      <c r="D160" s="3"/>
      <c r="E160" s="3"/>
      <c r="F160" s="11">
        <f t="shared" si="96"/>
        <v>0</v>
      </c>
      <c r="G160" s="11">
        <f t="shared" si="96"/>
        <v>0</v>
      </c>
      <c r="H160" s="11">
        <f t="shared" si="96"/>
        <v>0</v>
      </c>
      <c r="I160" s="11">
        <f t="shared" si="96"/>
        <v>0</v>
      </c>
      <c r="J160" s="11">
        <f t="shared" si="96"/>
        <v>0</v>
      </c>
      <c r="K160" s="11">
        <f t="shared" si="96"/>
        <v>0</v>
      </c>
      <c r="L160" s="11"/>
      <c r="M160" s="11">
        <f aca="true" t="shared" si="114" ref="M160:Y160">IF(M59=0,0,M$8*M$10/M59)</f>
        <v>0</v>
      </c>
      <c r="N160" s="11">
        <f t="shared" si="114"/>
        <v>0</v>
      </c>
      <c r="O160" s="11">
        <f t="shared" si="114"/>
        <v>0</v>
      </c>
      <c r="P160" s="11">
        <f t="shared" si="114"/>
        <v>0</v>
      </c>
      <c r="Q160" s="11">
        <f t="shared" si="114"/>
        <v>0</v>
      </c>
      <c r="R160" s="11">
        <f t="shared" si="114"/>
        <v>0</v>
      </c>
      <c r="S160" s="11">
        <f t="shared" si="114"/>
        <v>0</v>
      </c>
      <c r="T160" s="11">
        <f t="shared" si="114"/>
        <v>0</v>
      </c>
      <c r="U160" s="11">
        <f t="shared" si="114"/>
        <v>0</v>
      </c>
      <c r="V160" s="11">
        <f t="shared" si="114"/>
        <v>0</v>
      </c>
      <c r="W160" s="11">
        <f t="shared" si="114"/>
        <v>0</v>
      </c>
      <c r="X160" s="11">
        <f t="shared" si="114"/>
        <v>0</v>
      </c>
      <c r="Y160" s="11">
        <f t="shared" si="114"/>
        <v>0</v>
      </c>
      <c r="Z160" s="11"/>
      <c r="AA160" s="11">
        <f t="shared" si="79"/>
        <v>0</v>
      </c>
      <c r="AB160" s="11"/>
      <c r="AC160" s="11">
        <f aca="true" t="shared" si="115" ref="AC160:AK160">IF(AC59=0,0,AC$8*AC$10/AC59)</f>
        <v>0</v>
      </c>
      <c r="AD160" s="11">
        <f t="shared" si="115"/>
        <v>0</v>
      </c>
      <c r="AE160" s="11">
        <f t="shared" si="115"/>
        <v>0</v>
      </c>
      <c r="AF160" s="11">
        <f t="shared" si="115"/>
        <v>0</v>
      </c>
      <c r="AG160" s="11">
        <f t="shared" si="115"/>
        <v>0</v>
      </c>
      <c r="AH160" s="11">
        <f t="shared" si="115"/>
        <v>0</v>
      </c>
      <c r="AI160" s="11">
        <f t="shared" si="115"/>
        <v>0</v>
      </c>
      <c r="AJ160" s="11">
        <f t="shared" si="115"/>
        <v>0</v>
      </c>
      <c r="AK160" s="11">
        <f t="shared" si="115"/>
        <v>0</v>
      </c>
      <c r="AL160" s="11"/>
      <c r="AM160" s="11">
        <f t="shared" si="99"/>
        <v>0</v>
      </c>
      <c r="AN160" s="11">
        <f t="shared" si="99"/>
        <v>0</v>
      </c>
      <c r="AO160" s="11">
        <f t="shared" si="99"/>
        <v>0</v>
      </c>
      <c r="AP160" s="11">
        <f t="shared" si="99"/>
        <v>0</v>
      </c>
      <c r="AQ160" s="11">
        <f t="shared" si="99"/>
        <v>0</v>
      </c>
      <c r="AR160" s="11">
        <f t="shared" si="99"/>
        <v>0</v>
      </c>
      <c r="AS160" s="11">
        <f t="shared" si="99"/>
        <v>0</v>
      </c>
      <c r="AT160" s="11">
        <f t="shared" si="99"/>
        <v>0</v>
      </c>
      <c r="AU160" s="11"/>
      <c r="AV160" s="11">
        <f t="shared" si="81"/>
        <v>0</v>
      </c>
      <c r="AW160" s="11"/>
    </row>
    <row r="161" spans="2:49" ht="12.75">
      <c r="B161" s="3">
        <v>50</v>
      </c>
      <c r="C161" s="3">
        <f ca="1">SUM(INDIRECT(ADDRESS(ROW(),DATA!$F$38)&amp;":"&amp;ADDRESS(ROW(),DATA!$F$39)))</f>
        <v>0</v>
      </c>
      <c r="D161" s="3"/>
      <c r="E161" s="3"/>
      <c r="F161" s="11">
        <f t="shared" si="96"/>
        <v>0</v>
      </c>
      <c r="G161" s="11">
        <f t="shared" si="96"/>
        <v>0</v>
      </c>
      <c r="H161" s="11">
        <f t="shared" si="96"/>
        <v>0</v>
      </c>
      <c r="I161" s="11">
        <f t="shared" si="96"/>
        <v>0</v>
      </c>
      <c r="J161" s="11">
        <f t="shared" si="96"/>
        <v>0</v>
      </c>
      <c r="K161" s="11">
        <f t="shared" si="96"/>
        <v>0</v>
      </c>
      <c r="L161" s="11"/>
      <c r="M161" s="11">
        <f aca="true" t="shared" si="116" ref="M161:Y161">IF(M60=0,0,M$8*M$10/M60)</f>
        <v>0</v>
      </c>
      <c r="N161" s="11">
        <f t="shared" si="116"/>
        <v>0</v>
      </c>
      <c r="O161" s="11">
        <f t="shared" si="116"/>
        <v>0</v>
      </c>
      <c r="P161" s="11">
        <f t="shared" si="116"/>
        <v>0</v>
      </c>
      <c r="Q161" s="11">
        <f t="shared" si="116"/>
        <v>0</v>
      </c>
      <c r="R161" s="11">
        <f t="shared" si="116"/>
        <v>0</v>
      </c>
      <c r="S161" s="11">
        <f t="shared" si="116"/>
        <v>0</v>
      </c>
      <c r="T161" s="11">
        <f t="shared" si="116"/>
        <v>0</v>
      </c>
      <c r="U161" s="11">
        <f t="shared" si="116"/>
        <v>0</v>
      </c>
      <c r="V161" s="11">
        <f t="shared" si="116"/>
        <v>0</v>
      </c>
      <c r="W161" s="11">
        <f t="shared" si="116"/>
        <v>0</v>
      </c>
      <c r="X161" s="11">
        <f t="shared" si="116"/>
        <v>0</v>
      </c>
      <c r="Y161" s="11">
        <f t="shared" si="116"/>
        <v>0</v>
      </c>
      <c r="Z161" s="11"/>
      <c r="AA161" s="11">
        <f t="shared" si="79"/>
        <v>0</v>
      </c>
      <c r="AB161" s="11"/>
      <c r="AC161" s="11">
        <f aca="true" t="shared" si="117" ref="AC161:AK161">IF(AC60=0,0,AC$8*AC$10/AC60)</f>
        <v>0</v>
      </c>
      <c r="AD161" s="11">
        <f t="shared" si="117"/>
        <v>0</v>
      </c>
      <c r="AE161" s="11">
        <f t="shared" si="117"/>
        <v>0</v>
      </c>
      <c r="AF161" s="11">
        <f t="shared" si="117"/>
        <v>0</v>
      </c>
      <c r="AG161" s="11">
        <f t="shared" si="117"/>
        <v>0</v>
      </c>
      <c r="AH161" s="11">
        <f t="shared" si="117"/>
        <v>0</v>
      </c>
      <c r="AI161" s="11">
        <f t="shared" si="117"/>
        <v>0</v>
      </c>
      <c r="AJ161" s="11">
        <f t="shared" si="117"/>
        <v>0</v>
      </c>
      <c r="AK161" s="11">
        <f t="shared" si="117"/>
        <v>0</v>
      </c>
      <c r="AL161" s="11"/>
      <c r="AM161" s="11">
        <f t="shared" si="99"/>
        <v>0</v>
      </c>
      <c r="AN161" s="11">
        <f t="shared" si="99"/>
        <v>0</v>
      </c>
      <c r="AO161" s="11">
        <f t="shared" si="99"/>
        <v>0</v>
      </c>
      <c r="AP161" s="11">
        <f t="shared" si="99"/>
        <v>0</v>
      </c>
      <c r="AQ161" s="11">
        <f t="shared" si="99"/>
        <v>0</v>
      </c>
      <c r="AR161" s="11">
        <f t="shared" si="99"/>
        <v>0</v>
      </c>
      <c r="AS161" s="11">
        <f t="shared" si="99"/>
        <v>0</v>
      </c>
      <c r="AT161" s="11">
        <f t="shared" si="99"/>
        <v>0</v>
      </c>
      <c r="AU161" s="11"/>
      <c r="AV161" s="11">
        <f t="shared" si="81"/>
        <v>0</v>
      </c>
      <c r="AW161" s="11"/>
    </row>
    <row r="162" spans="2:49" ht="12.75">
      <c r="B162" s="3">
        <v>51</v>
      </c>
      <c r="C162" s="3">
        <f ca="1">SUM(INDIRECT(ADDRESS(ROW(),DATA!$F$38)&amp;":"&amp;ADDRESS(ROW(),DATA!$F$39)))</f>
        <v>0</v>
      </c>
      <c r="D162" s="3"/>
      <c r="E162" s="3"/>
      <c r="F162" s="11">
        <f aca="true" t="shared" si="118" ref="F162:K171">IF(F61=0,0,F$8*F$10/F61)</f>
        <v>0</v>
      </c>
      <c r="G162" s="11">
        <f t="shared" si="118"/>
        <v>0</v>
      </c>
      <c r="H162" s="11">
        <f t="shared" si="118"/>
        <v>0</v>
      </c>
      <c r="I162" s="11">
        <f t="shared" si="118"/>
        <v>0</v>
      </c>
      <c r="J162" s="11">
        <f t="shared" si="118"/>
        <v>0</v>
      </c>
      <c r="K162" s="11">
        <f t="shared" si="118"/>
        <v>0</v>
      </c>
      <c r="L162" s="11"/>
      <c r="M162" s="11">
        <f aca="true" t="shared" si="119" ref="M162:Y162">IF(M61=0,0,M$8*M$10/M61)</f>
        <v>0</v>
      </c>
      <c r="N162" s="11">
        <f t="shared" si="119"/>
        <v>0</v>
      </c>
      <c r="O162" s="11">
        <f t="shared" si="119"/>
        <v>0</v>
      </c>
      <c r="P162" s="11">
        <f t="shared" si="119"/>
        <v>0</v>
      </c>
      <c r="Q162" s="11">
        <f t="shared" si="119"/>
        <v>0</v>
      </c>
      <c r="R162" s="11">
        <f t="shared" si="119"/>
        <v>0</v>
      </c>
      <c r="S162" s="11">
        <f t="shared" si="119"/>
        <v>0</v>
      </c>
      <c r="T162" s="11">
        <f t="shared" si="119"/>
        <v>0</v>
      </c>
      <c r="U162" s="11">
        <f t="shared" si="119"/>
        <v>0</v>
      </c>
      <c r="V162" s="11">
        <f t="shared" si="119"/>
        <v>0</v>
      </c>
      <c r="W162" s="11">
        <f t="shared" si="119"/>
        <v>0</v>
      </c>
      <c r="X162" s="11">
        <f t="shared" si="119"/>
        <v>0</v>
      </c>
      <c r="Y162" s="11">
        <f t="shared" si="119"/>
        <v>0</v>
      </c>
      <c r="Z162" s="11"/>
      <c r="AA162" s="11">
        <f t="shared" si="79"/>
        <v>0</v>
      </c>
      <c r="AB162" s="11"/>
      <c r="AC162" s="11">
        <f aca="true" t="shared" si="120" ref="AC162:AK162">IF(AC61=0,0,AC$8*AC$10/AC61)</f>
        <v>0</v>
      </c>
      <c r="AD162" s="11">
        <f t="shared" si="120"/>
        <v>0</v>
      </c>
      <c r="AE162" s="11">
        <f t="shared" si="120"/>
        <v>0</v>
      </c>
      <c r="AF162" s="11">
        <f t="shared" si="120"/>
        <v>0</v>
      </c>
      <c r="AG162" s="11">
        <f t="shared" si="120"/>
        <v>0</v>
      </c>
      <c r="AH162" s="11">
        <f t="shared" si="120"/>
        <v>0</v>
      </c>
      <c r="AI162" s="11">
        <f t="shared" si="120"/>
        <v>0</v>
      </c>
      <c r="AJ162" s="11">
        <f t="shared" si="120"/>
        <v>0</v>
      </c>
      <c r="AK162" s="11">
        <f t="shared" si="120"/>
        <v>0</v>
      </c>
      <c r="AL162" s="11"/>
      <c r="AM162" s="11">
        <f aca="true" t="shared" si="121" ref="AM162:AT171">IF(AM61=0,0,AM$8*AM$10/AM61)</f>
        <v>0</v>
      </c>
      <c r="AN162" s="11">
        <f t="shared" si="121"/>
        <v>0</v>
      </c>
      <c r="AO162" s="11">
        <f t="shared" si="121"/>
        <v>0</v>
      </c>
      <c r="AP162" s="11">
        <f t="shared" si="121"/>
        <v>0</v>
      </c>
      <c r="AQ162" s="11">
        <f t="shared" si="121"/>
        <v>0</v>
      </c>
      <c r="AR162" s="11">
        <f t="shared" si="121"/>
        <v>0</v>
      </c>
      <c r="AS162" s="11">
        <f t="shared" si="121"/>
        <v>0</v>
      </c>
      <c r="AT162" s="11">
        <f t="shared" si="121"/>
        <v>0</v>
      </c>
      <c r="AU162" s="11"/>
      <c r="AV162" s="11">
        <f t="shared" si="81"/>
        <v>0</v>
      </c>
      <c r="AW162" s="11"/>
    </row>
    <row r="163" spans="2:49" ht="12.75">
      <c r="B163" s="3">
        <v>52</v>
      </c>
      <c r="C163" s="3">
        <f ca="1">SUM(INDIRECT(ADDRESS(ROW(),DATA!$F$38)&amp;":"&amp;ADDRESS(ROW(),DATA!$F$39)))</f>
        <v>0</v>
      </c>
      <c r="D163" s="3"/>
      <c r="E163" s="3"/>
      <c r="F163" s="11">
        <f t="shared" si="118"/>
        <v>0</v>
      </c>
      <c r="G163" s="11">
        <f t="shared" si="118"/>
        <v>0</v>
      </c>
      <c r="H163" s="11">
        <f t="shared" si="118"/>
        <v>0</v>
      </c>
      <c r="I163" s="11">
        <f t="shared" si="118"/>
        <v>0</v>
      </c>
      <c r="J163" s="11">
        <f t="shared" si="118"/>
        <v>0</v>
      </c>
      <c r="K163" s="11">
        <f t="shared" si="118"/>
        <v>0</v>
      </c>
      <c r="L163" s="11"/>
      <c r="M163" s="11">
        <f aca="true" t="shared" si="122" ref="M163:Y163">IF(M62=0,0,M$8*M$10/M62)</f>
        <v>0</v>
      </c>
      <c r="N163" s="11">
        <f t="shared" si="122"/>
        <v>0</v>
      </c>
      <c r="O163" s="11">
        <f t="shared" si="122"/>
        <v>0</v>
      </c>
      <c r="P163" s="11">
        <f t="shared" si="122"/>
        <v>0</v>
      </c>
      <c r="Q163" s="11">
        <f t="shared" si="122"/>
        <v>0</v>
      </c>
      <c r="R163" s="11">
        <f t="shared" si="122"/>
        <v>0</v>
      </c>
      <c r="S163" s="11">
        <f t="shared" si="122"/>
        <v>0</v>
      </c>
      <c r="T163" s="11">
        <f t="shared" si="122"/>
        <v>0</v>
      </c>
      <c r="U163" s="11">
        <f t="shared" si="122"/>
        <v>0</v>
      </c>
      <c r="V163" s="11">
        <f t="shared" si="122"/>
        <v>0</v>
      </c>
      <c r="W163" s="11">
        <f t="shared" si="122"/>
        <v>0</v>
      </c>
      <c r="X163" s="11">
        <f t="shared" si="122"/>
        <v>0</v>
      </c>
      <c r="Y163" s="11">
        <f t="shared" si="122"/>
        <v>0</v>
      </c>
      <c r="Z163" s="11"/>
      <c r="AA163" s="11">
        <f t="shared" si="79"/>
        <v>0</v>
      </c>
      <c r="AB163" s="11"/>
      <c r="AC163" s="11">
        <f aca="true" t="shared" si="123" ref="AC163:AK163">IF(AC62=0,0,AC$8*AC$10/AC62)</f>
        <v>0</v>
      </c>
      <c r="AD163" s="11">
        <f t="shared" si="123"/>
        <v>0</v>
      </c>
      <c r="AE163" s="11">
        <f t="shared" si="123"/>
        <v>0</v>
      </c>
      <c r="AF163" s="11">
        <f t="shared" si="123"/>
        <v>0</v>
      </c>
      <c r="AG163" s="11">
        <f t="shared" si="123"/>
        <v>0</v>
      </c>
      <c r="AH163" s="11">
        <f t="shared" si="123"/>
        <v>0</v>
      </c>
      <c r="AI163" s="11">
        <f t="shared" si="123"/>
        <v>0</v>
      </c>
      <c r="AJ163" s="11">
        <f t="shared" si="123"/>
        <v>0</v>
      </c>
      <c r="AK163" s="11">
        <f t="shared" si="123"/>
        <v>0</v>
      </c>
      <c r="AL163" s="11"/>
      <c r="AM163" s="11">
        <f t="shared" si="121"/>
        <v>0</v>
      </c>
      <c r="AN163" s="11">
        <f t="shared" si="121"/>
        <v>0</v>
      </c>
      <c r="AO163" s="11">
        <f t="shared" si="121"/>
        <v>0</v>
      </c>
      <c r="AP163" s="11">
        <f t="shared" si="121"/>
        <v>0</v>
      </c>
      <c r="AQ163" s="11">
        <f t="shared" si="121"/>
        <v>0</v>
      </c>
      <c r="AR163" s="11">
        <f t="shared" si="121"/>
        <v>0</v>
      </c>
      <c r="AS163" s="11">
        <f t="shared" si="121"/>
        <v>0</v>
      </c>
      <c r="AT163" s="11">
        <f t="shared" si="121"/>
        <v>0</v>
      </c>
      <c r="AU163" s="11"/>
      <c r="AV163" s="11">
        <f t="shared" si="81"/>
        <v>0</v>
      </c>
      <c r="AW163" s="11"/>
    </row>
    <row r="164" spans="2:49" ht="12.75">
      <c r="B164" s="3">
        <v>53</v>
      </c>
      <c r="C164" s="3">
        <f ca="1">SUM(INDIRECT(ADDRESS(ROW(),DATA!$F$38)&amp;":"&amp;ADDRESS(ROW(),DATA!$F$39)))</f>
        <v>0</v>
      </c>
      <c r="D164" s="3"/>
      <c r="E164" s="3"/>
      <c r="F164" s="11">
        <f t="shared" si="118"/>
        <v>0</v>
      </c>
      <c r="G164" s="11">
        <f t="shared" si="118"/>
        <v>0</v>
      </c>
      <c r="H164" s="11">
        <f t="shared" si="118"/>
        <v>0</v>
      </c>
      <c r="I164" s="11">
        <f t="shared" si="118"/>
        <v>0</v>
      </c>
      <c r="J164" s="11">
        <f t="shared" si="118"/>
        <v>0</v>
      </c>
      <c r="K164" s="11">
        <f t="shared" si="118"/>
        <v>0</v>
      </c>
      <c r="L164" s="11"/>
      <c r="M164" s="11">
        <f aca="true" t="shared" si="124" ref="M164:Y164">IF(M63=0,0,M$8*M$10/M63)</f>
        <v>0</v>
      </c>
      <c r="N164" s="11">
        <f t="shared" si="124"/>
        <v>0</v>
      </c>
      <c r="O164" s="11">
        <f t="shared" si="124"/>
        <v>0</v>
      </c>
      <c r="P164" s="11">
        <f t="shared" si="124"/>
        <v>0</v>
      </c>
      <c r="Q164" s="11">
        <f t="shared" si="124"/>
        <v>0</v>
      </c>
      <c r="R164" s="11">
        <f t="shared" si="124"/>
        <v>0</v>
      </c>
      <c r="S164" s="11">
        <f t="shared" si="124"/>
        <v>0</v>
      </c>
      <c r="T164" s="11">
        <f t="shared" si="124"/>
        <v>0</v>
      </c>
      <c r="U164" s="11">
        <f t="shared" si="124"/>
        <v>0</v>
      </c>
      <c r="V164" s="11">
        <f t="shared" si="124"/>
        <v>0</v>
      </c>
      <c r="W164" s="11">
        <f t="shared" si="124"/>
        <v>0</v>
      </c>
      <c r="X164" s="11">
        <f t="shared" si="124"/>
        <v>0</v>
      </c>
      <c r="Y164" s="11">
        <f t="shared" si="124"/>
        <v>0</v>
      </c>
      <c r="Z164" s="11"/>
      <c r="AA164" s="11">
        <f t="shared" si="79"/>
        <v>0</v>
      </c>
      <c r="AB164" s="11"/>
      <c r="AC164" s="11">
        <f aca="true" t="shared" si="125" ref="AC164:AK164">IF(AC63=0,0,AC$8*AC$10/AC63)</f>
        <v>0</v>
      </c>
      <c r="AD164" s="11">
        <f t="shared" si="125"/>
        <v>0</v>
      </c>
      <c r="AE164" s="11">
        <f t="shared" si="125"/>
        <v>0</v>
      </c>
      <c r="AF164" s="11">
        <f t="shared" si="125"/>
        <v>0</v>
      </c>
      <c r="AG164" s="11">
        <f t="shared" si="125"/>
        <v>0</v>
      </c>
      <c r="AH164" s="11">
        <f t="shared" si="125"/>
        <v>0</v>
      </c>
      <c r="AI164" s="11">
        <f t="shared" si="125"/>
        <v>0</v>
      </c>
      <c r="AJ164" s="11">
        <f t="shared" si="125"/>
        <v>0</v>
      </c>
      <c r="AK164" s="11">
        <f t="shared" si="125"/>
        <v>0</v>
      </c>
      <c r="AL164" s="11"/>
      <c r="AM164" s="11">
        <f t="shared" si="121"/>
        <v>0</v>
      </c>
      <c r="AN164" s="11">
        <f t="shared" si="121"/>
        <v>0</v>
      </c>
      <c r="AO164" s="11">
        <f t="shared" si="121"/>
        <v>0</v>
      </c>
      <c r="AP164" s="11">
        <f t="shared" si="121"/>
        <v>0</v>
      </c>
      <c r="AQ164" s="11">
        <f t="shared" si="121"/>
        <v>0</v>
      </c>
      <c r="AR164" s="11">
        <f t="shared" si="121"/>
        <v>0</v>
      </c>
      <c r="AS164" s="11">
        <f t="shared" si="121"/>
        <v>0</v>
      </c>
      <c r="AT164" s="11">
        <f t="shared" si="121"/>
        <v>0</v>
      </c>
      <c r="AU164" s="11"/>
      <c r="AV164" s="11">
        <f t="shared" si="81"/>
        <v>0</v>
      </c>
      <c r="AW164" s="11"/>
    </row>
    <row r="165" spans="2:49" ht="12.75">
      <c r="B165" s="3">
        <v>54</v>
      </c>
      <c r="C165" s="3">
        <f ca="1">SUM(INDIRECT(ADDRESS(ROW(),DATA!$F$38)&amp;":"&amp;ADDRESS(ROW(),DATA!$F$39)))</f>
        <v>0</v>
      </c>
      <c r="D165" s="3"/>
      <c r="E165" s="3"/>
      <c r="F165" s="11">
        <f t="shared" si="118"/>
        <v>0</v>
      </c>
      <c r="G165" s="11">
        <f t="shared" si="118"/>
        <v>0</v>
      </c>
      <c r="H165" s="11">
        <f t="shared" si="118"/>
        <v>0</v>
      </c>
      <c r="I165" s="11">
        <f t="shared" si="118"/>
        <v>0</v>
      </c>
      <c r="J165" s="11">
        <f t="shared" si="118"/>
        <v>0</v>
      </c>
      <c r="K165" s="11">
        <f t="shared" si="118"/>
        <v>0</v>
      </c>
      <c r="L165" s="11"/>
      <c r="M165" s="11">
        <f aca="true" t="shared" si="126" ref="M165:Y165">IF(M64=0,0,M$8*M$10/M64)</f>
        <v>0</v>
      </c>
      <c r="N165" s="11">
        <f t="shared" si="126"/>
        <v>0</v>
      </c>
      <c r="O165" s="11">
        <f t="shared" si="126"/>
        <v>0</v>
      </c>
      <c r="P165" s="11">
        <f t="shared" si="126"/>
        <v>0</v>
      </c>
      <c r="Q165" s="11">
        <f t="shared" si="126"/>
        <v>0</v>
      </c>
      <c r="R165" s="11">
        <f t="shared" si="126"/>
        <v>0</v>
      </c>
      <c r="S165" s="11">
        <f t="shared" si="126"/>
        <v>0</v>
      </c>
      <c r="T165" s="11">
        <f t="shared" si="126"/>
        <v>0</v>
      </c>
      <c r="U165" s="11">
        <f t="shared" si="126"/>
        <v>0</v>
      </c>
      <c r="V165" s="11">
        <f t="shared" si="126"/>
        <v>0</v>
      </c>
      <c r="W165" s="11">
        <f t="shared" si="126"/>
        <v>0</v>
      </c>
      <c r="X165" s="11">
        <f t="shared" si="126"/>
        <v>0</v>
      </c>
      <c r="Y165" s="11">
        <f t="shared" si="126"/>
        <v>0</v>
      </c>
      <c r="Z165" s="11"/>
      <c r="AA165" s="11">
        <f t="shared" si="79"/>
        <v>0</v>
      </c>
      <c r="AB165" s="11"/>
      <c r="AC165" s="11">
        <f aca="true" t="shared" si="127" ref="AC165:AK165">IF(AC64=0,0,AC$8*AC$10/AC64)</f>
        <v>0</v>
      </c>
      <c r="AD165" s="11">
        <f t="shared" si="127"/>
        <v>0</v>
      </c>
      <c r="AE165" s="11">
        <f t="shared" si="127"/>
        <v>0</v>
      </c>
      <c r="AF165" s="11">
        <f t="shared" si="127"/>
        <v>0</v>
      </c>
      <c r="AG165" s="11">
        <f t="shared" si="127"/>
        <v>0</v>
      </c>
      <c r="AH165" s="11">
        <f t="shared" si="127"/>
        <v>0</v>
      </c>
      <c r="AI165" s="11">
        <f t="shared" si="127"/>
        <v>0</v>
      </c>
      <c r="AJ165" s="11">
        <f t="shared" si="127"/>
        <v>0</v>
      </c>
      <c r="AK165" s="11">
        <f t="shared" si="127"/>
        <v>0</v>
      </c>
      <c r="AL165" s="11"/>
      <c r="AM165" s="11">
        <f t="shared" si="121"/>
        <v>0</v>
      </c>
      <c r="AN165" s="11">
        <f t="shared" si="121"/>
        <v>0</v>
      </c>
      <c r="AO165" s="11">
        <f t="shared" si="121"/>
        <v>0</v>
      </c>
      <c r="AP165" s="11">
        <f t="shared" si="121"/>
        <v>0</v>
      </c>
      <c r="AQ165" s="11">
        <f t="shared" si="121"/>
        <v>0</v>
      </c>
      <c r="AR165" s="11">
        <f t="shared" si="121"/>
        <v>0</v>
      </c>
      <c r="AS165" s="11">
        <f t="shared" si="121"/>
        <v>0</v>
      </c>
      <c r="AT165" s="11">
        <f t="shared" si="121"/>
        <v>0</v>
      </c>
      <c r="AU165" s="11"/>
      <c r="AV165" s="11">
        <f t="shared" si="81"/>
        <v>0</v>
      </c>
      <c r="AW165" s="11"/>
    </row>
    <row r="166" spans="2:49" ht="12.75">
      <c r="B166" s="3">
        <v>55</v>
      </c>
      <c r="C166" s="3">
        <f ca="1">SUM(INDIRECT(ADDRESS(ROW(),DATA!$F$38)&amp;":"&amp;ADDRESS(ROW(),DATA!$F$39)))</f>
        <v>0</v>
      </c>
      <c r="D166" s="3"/>
      <c r="E166" s="3"/>
      <c r="F166" s="11">
        <f t="shared" si="118"/>
        <v>0</v>
      </c>
      <c r="G166" s="11">
        <f t="shared" si="118"/>
        <v>0</v>
      </c>
      <c r="H166" s="11">
        <f t="shared" si="118"/>
        <v>0</v>
      </c>
      <c r="I166" s="11">
        <f t="shared" si="118"/>
        <v>0</v>
      </c>
      <c r="J166" s="11">
        <f t="shared" si="118"/>
        <v>0</v>
      </c>
      <c r="K166" s="11">
        <f t="shared" si="118"/>
        <v>0</v>
      </c>
      <c r="L166" s="11"/>
      <c r="M166" s="11">
        <f aca="true" t="shared" si="128" ref="M166:Y166">IF(M65=0,0,M$8*M$10/M65)</f>
        <v>0</v>
      </c>
      <c r="N166" s="11">
        <f t="shared" si="128"/>
        <v>0</v>
      </c>
      <c r="O166" s="11">
        <f t="shared" si="128"/>
        <v>0</v>
      </c>
      <c r="P166" s="11">
        <f t="shared" si="128"/>
        <v>0</v>
      </c>
      <c r="Q166" s="11">
        <f t="shared" si="128"/>
        <v>0</v>
      </c>
      <c r="R166" s="11">
        <f t="shared" si="128"/>
        <v>0</v>
      </c>
      <c r="S166" s="11">
        <f t="shared" si="128"/>
        <v>0</v>
      </c>
      <c r="T166" s="11">
        <f t="shared" si="128"/>
        <v>0</v>
      </c>
      <c r="U166" s="11">
        <f t="shared" si="128"/>
        <v>0</v>
      </c>
      <c r="V166" s="11">
        <f t="shared" si="128"/>
        <v>0</v>
      </c>
      <c r="W166" s="11">
        <f t="shared" si="128"/>
        <v>0</v>
      </c>
      <c r="X166" s="11">
        <f t="shared" si="128"/>
        <v>0</v>
      </c>
      <c r="Y166" s="11">
        <f t="shared" si="128"/>
        <v>0</v>
      </c>
      <c r="Z166" s="11"/>
      <c r="AA166" s="11">
        <f t="shared" si="79"/>
        <v>0</v>
      </c>
      <c r="AB166" s="11"/>
      <c r="AC166" s="11">
        <f aca="true" t="shared" si="129" ref="AC166:AK166">IF(AC65=0,0,AC$8*AC$10/AC65)</f>
        <v>0</v>
      </c>
      <c r="AD166" s="11">
        <f t="shared" si="129"/>
        <v>0</v>
      </c>
      <c r="AE166" s="11">
        <f t="shared" si="129"/>
        <v>0</v>
      </c>
      <c r="AF166" s="11">
        <f t="shared" si="129"/>
        <v>0</v>
      </c>
      <c r="AG166" s="11">
        <f t="shared" si="129"/>
        <v>0</v>
      </c>
      <c r="AH166" s="11">
        <f t="shared" si="129"/>
        <v>0</v>
      </c>
      <c r="AI166" s="11">
        <f t="shared" si="129"/>
        <v>0</v>
      </c>
      <c r="AJ166" s="11">
        <f t="shared" si="129"/>
        <v>0</v>
      </c>
      <c r="AK166" s="11">
        <f t="shared" si="129"/>
        <v>0</v>
      </c>
      <c r="AL166" s="11"/>
      <c r="AM166" s="11">
        <f t="shared" si="121"/>
        <v>0</v>
      </c>
      <c r="AN166" s="11">
        <f t="shared" si="121"/>
        <v>0</v>
      </c>
      <c r="AO166" s="11">
        <f t="shared" si="121"/>
        <v>0</v>
      </c>
      <c r="AP166" s="11">
        <f t="shared" si="121"/>
        <v>0</v>
      </c>
      <c r="AQ166" s="11">
        <f t="shared" si="121"/>
        <v>0</v>
      </c>
      <c r="AR166" s="11">
        <f t="shared" si="121"/>
        <v>0</v>
      </c>
      <c r="AS166" s="11">
        <f t="shared" si="121"/>
        <v>0</v>
      </c>
      <c r="AT166" s="11">
        <f t="shared" si="121"/>
        <v>0</v>
      </c>
      <c r="AU166" s="11"/>
      <c r="AV166" s="11">
        <f t="shared" si="81"/>
        <v>0</v>
      </c>
      <c r="AW166" s="11"/>
    </row>
    <row r="167" spans="2:49" ht="12.75">
      <c r="B167" s="3">
        <v>56</v>
      </c>
      <c r="C167" s="3">
        <f ca="1">SUM(INDIRECT(ADDRESS(ROW(),DATA!$F$38)&amp;":"&amp;ADDRESS(ROW(),DATA!$F$39)))</f>
        <v>0</v>
      </c>
      <c r="D167" s="3"/>
      <c r="E167" s="3"/>
      <c r="F167" s="11">
        <f t="shared" si="118"/>
        <v>0</v>
      </c>
      <c r="G167" s="11">
        <f t="shared" si="118"/>
        <v>0</v>
      </c>
      <c r="H167" s="11">
        <f t="shared" si="118"/>
        <v>0</v>
      </c>
      <c r="I167" s="11">
        <f t="shared" si="118"/>
        <v>0</v>
      </c>
      <c r="J167" s="11">
        <f t="shared" si="118"/>
        <v>0</v>
      </c>
      <c r="K167" s="11">
        <f t="shared" si="118"/>
        <v>0</v>
      </c>
      <c r="L167" s="11"/>
      <c r="M167" s="11">
        <f aca="true" t="shared" si="130" ref="M167:Y167">IF(M66=0,0,M$8*M$10/M66)</f>
        <v>0</v>
      </c>
      <c r="N167" s="11">
        <f t="shared" si="130"/>
        <v>0</v>
      </c>
      <c r="O167" s="11">
        <f t="shared" si="130"/>
        <v>0</v>
      </c>
      <c r="P167" s="11">
        <f t="shared" si="130"/>
        <v>0</v>
      </c>
      <c r="Q167" s="11">
        <f t="shared" si="130"/>
        <v>0</v>
      </c>
      <c r="R167" s="11">
        <f t="shared" si="130"/>
        <v>0</v>
      </c>
      <c r="S167" s="11">
        <f t="shared" si="130"/>
        <v>0</v>
      </c>
      <c r="T167" s="11">
        <f t="shared" si="130"/>
        <v>0</v>
      </c>
      <c r="U167" s="11">
        <f t="shared" si="130"/>
        <v>0</v>
      </c>
      <c r="V167" s="11">
        <f t="shared" si="130"/>
        <v>0</v>
      </c>
      <c r="W167" s="11">
        <f t="shared" si="130"/>
        <v>0</v>
      </c>
      <c r="X167" s="11">
        <f t="shared" si="130"/>
        <v>0</v>
      </c>
      <c r="Y167" s="11">
        <f t="shared" si="130"/>
        <v>0</v>
      </c>
      <c r="Z167" s="11"/>
      <c r="AA167" s="11">
        <f t="shared" si="79"/>
        <v>0</v>
      </c>
      <c r="AB167" s="11"/>
      <c r="AC167" s="11">
        <f aca="true" t="shared" si="131" ref="AC167:AK167">IF(AC66=0,0,AC$8*AC$10/AC66)</f>
        <v>0</v>
      </c>
      <c r="AD167" s="11">
        <f t="shared" si="131"/>
        <v>0</v>
      </c>
      <c r="AE167" s="11">
        <f t="shared" si="131"/>
        <v>0</v>
      </c>
      <c r="AF167" s="11">
        <f t="shared" si="131"/>
        <v>0</v>
      </c>
      <c r="AG167" s="11">
        <f t="shared" si="131"/>
        <v>0</v>
      </c>
      <c r="AH167" s="11">
        <f t="shared" si="131"/>
        <v>0</v>
      </c>
      <c r="AI167" s="11">
        <f t="shared" si="131"/>
        <v>0</v>
      </c>
      <c r="AJ167" s="11">
        <f t="shared" si="131"/>
        <v>0</v>
      </c>
      <c r="AK167" s="11">
        <f t="shared" si="131"/>
        <v>0</v>
      </c>
      <c r="AL167" s="11"/>
      <c r="AM167" s="11">
        <f t="shared" si="121"/>
        <v>0</v>
      </c>
      <c r="AN167" s="11">
        <f t="shared" si="121"/>
        <v>0</v>
      </c>
      <c r="AO167" s="11">
        <f t="shared" si="121"/>
        <v>0</v>
      </c>
      <c r="AP167" s="11">
        <f t="shared" si="121"/>
        <v>0</v>
      </c>
      <c r="AQ167" s="11">
        <f t="shared" si="121"/>
        <v>0</v>
      </c>
      <c r="AR167" s="11">
        <f t="shared" si="121"/>
        <v>0</v>
      </c>
      <c r="AS167" s="11">
        <f t="shared" si="121"/>
        <v>0</v>
      </c>
      <c r="AT167" s="11">
        <f t="shared" si="121"/>
        <v>0</v>
      </c>
      <c r="AU167" s="11"/>
      <c r="AV167" s="11">
        <f t="shared" si="81"/>
        <v>0</v>
      </c>
      <c r="AW167" s="11"/>
    </row>
    <row r="168" spans="2:49" ht="12.75">
      <c r="B168" s="3">
        <v>57</v>
      </c>
      <c r="C168" s="3">
        <f ca="1">SUM(INDIRECT(ADDRESS(ROW(),DATA!$F$38)&amp;":"&amp;ADDRESS(ROW(),DATA!$F$39)))</f>
        <v>0</v>
      </c>
      <c r="D168" s="3"/>
      <c r="E168" s="3"/>
      <c r="F168" s="11">
        <f t="shared" si="118"/>
        <v>0</v>
      </c>
      <c r="G168" s="11">
        <f t="shared" si="118"/>
        <v>0</v>
      </c>
      <c r="H168" s="11">
        <f t="shared" si="118"/>
        <v>0</v>
      </c>
      <c r="I168" s="11">
        <f t="shared" si="118"/>
        <v>0</v>
      </c>
      <c r="J168" s="11">
        <f t="shared" si="118"/>
        <v>0</v>
      </c>
      <c r="K168" s="11">
        <f t="shared" si="118"/>
        <v>0</v>
      </c>
      <c r="L168" s="11"/>
      <c r="M168" s="11">
        <f aca="true" t="shared" si="132" ref="M168:Y168">IF(M67=0,0,M$8*M$10/M67)</f>
        <v>0</v>
      </c>
      <c r="N168" s="11">
        <f t="shared" si="132"/>
        <v>0</v>
      </c>
      <c r="O168" s="11">
        <f t="shared" si="132"/>
        <v>0</v>
      </c>
      <c r="P168" s="11">
        <f t="shared" si="132"/>
        <v>0</v>
      </c>
      <c r="Q168" s="11">
        <f t="shared" si="132"/>
        <v>0</v>
      </c>
      <c r="R168" s="11">
        <f t="shared" si="132"/>
        <v>0</v>
      </c>
      <c r="S168" s="11">
        <f t="shared" si="132"/>
        <v>0</v>
      </c>
      <c r="T168" s="11">
        <f t="shared" si="132"/>
        <v>0</v>
      </c>
      <c r="U168" s="11">
        <f t="shared" si="132"/>
        <v>0</v>
      </c>
      <c r="V168" s="11">
        <f t="shared" si="132"/>
        <v>0</v>
      </c>
      <c r="W168" s="11">
        <f t="shared" si="132"/>
        <v>0</v>
      </c>
      <c r="X168" s="11">
        <f t="shared" si="132"/>
        <v>0</v>
      </c>
      <c r="Y168" s="11">
        <f t="shared" si="132"/>
        <v>0</v>
      </c>
      <c r="Z168" s="11"/>
      <c r="AA168" s="11">
        <f t="shared" si="79"/>
        <v>0</v>
      </c>
      <c r="AB168" s="11"/>
      <c r="AC168" s="11">
        <f aca="true" t="shared" si="133" ref="AC168:AK168">IF(AC67=0,0,AC$8*AC$10/AC67)</f>
        <v>0</v>
      </c>
      <c r="AD168" s="11">
        <f t="shared" si="133"/>
        <v>0</v>
      </c>
      <c r="AE168" s="11">
        <f t="shared" si="133"/>
        <v>0</v>
      </c>
      <c r="AF168" s="11">
        <f t="shared" si="133"/>
        <v>0</v>
      </c>
      <c r="AG168" s="11">
        <f t="shared" si="133"/>
        <v>0</v>
      </c>
      <c r="AH168" s="11">
        <f t="shared" si="133"/>
        <v>0</v>
      </c>
      <c r="AI168" s="11">
        <f t="shared" si="133"/>
        <v>0</v>
      </c>
      <c r="AJ168" s="11">
        <f t="shared" si="133"/>
        <v>0</v>
      </c>
      <c r="AK168" s="11">
        <f t="shared" si="133"/>
        <v>0</v>
      </c>
      <c r="AL168" s="11"/>
      <c r="AM168" s="11">
        <f t="shared" si="121"/>
        <v>0</v>
      </c>
      <c r="AN168" s="11">
        <f t="shared" si="121"/>
        <v>0</v>
      </c>
      <c r="AO168" s="11">
        <f t="shared" si="121"/>
        <v>0</v>
      </c>
      <c r="AP168" s="11">
        <f t="shared" si="121"/>
        <v>0</v>
      </c>
      <c r="AQ168" s="11">
        <f t="shared" si="121"/>
        <v>0</v>
      </c>
      <c r="AR168" s="11">
        <f t="shared" si="121"/>
        <v>0</v>
      </c>
      <c r="AS168" s="11">
        <f t="shared" si="121"/>
        <v>0</v>
      </c>
      <c r="AT168" s="11">
        <f t="shared" si="121"/>
        <v>0</v>
      </c>
      <c r="AU168" s="11"/>
      <c r="AV168" s="11">
        <f t="shared" si="81"/>
        <v>0</v>
      </c>
      <c r="AW168" s="11"/>
    </row>
    <row r="169" spans="2:49" ht="12.75">
      <c r="B169" s="3">
        <v>58</v>
      </c>
      <c r="C169" s="3">
        <f ca="1">SUM(INDIRECT(ADDRESS(ROW(),DATA!$F$38)&amp;":"&amp;ADDRESS(ROW(),DATA!$F$39)))</f>
        <v>0</v>
      </c>
      <c r="D169" s="3"/>
      <c r="E169" s="3"/>
      <c r="F169" s="11">
        <f t="shared" si="118"/>
        <v>0</v>
      </c>
      <c r="G169" s="11">
        <f t="shared" si="118"/>
        <v>0</v>
      </c>
      <c r="H169" s="11">
        <f t="shared" si="118"/>
        <v>0</v>
      </c>
      <c r="I169" s="11">
        <f t="shared" si="118"/>
        <v>0</v>
      </c>
      <c r="J169" s="11">
        <f t="shared" si="118"/>
        <v>0</v>
      </c>
      <c r="K169" s="11">
        <f t="shared" si="118"/>
        <v>0</v>
      </c>
      <c r="L169" s="11"/>
      <c r="M169" s="11">
        <f aca="true" t="shared" si="134" ref="M169:Y169">IF(M68=0,0,M$8*M$10/M68)</f>
        <v>0</v>
      </c>
      <c r="N169" s="11">
        <f t="shared" si="134"/>
        <v>0</v>
      </c>
      <c r="O169" s="11">
        <f t="shared" si="134"/>
        <v>0</v>
      </c>
      <c r="P169" s="11">
        <f t="shared" si="134"/>
        <v>0</v>
      </c>
      <c r="Q169" s="11">
        <f t="shared" si="134"/>
        <v>0</v>
      </c>
      <c r="R169" s="11">
        <f t="shared" si="134"/>
        <v>0</v>
      </c>
      <c r="S169" s="11">
        <f t="shared" si="134"/>
        <v>0</v>
      </c>
      <c r="T169" s="11">
        <f t="shared" si="134"/>
        <v>0</v>
      </c>
      <c r="U169" s="11">
        <f t="shared" si="134"/>
        <v>0</v>
      </c>
      <c r="V169" s="11">
        <f t="shared" si="134"/>
        <v>0</v>
      </c>
      <c r="W169" s="11">
        <f t="shared" si="134"/>
        <v>0</v>
      </c>
      <c r="X169" s="11">
        <f t="shared" si="134"/>
        <v>0</v>
      </c>
      <c r="Y169" s="11">
        <f t="shared" si="134"/>
        <v>0</v>
      </c>
      <c r="Z169" s="11"/>
      <c r="AA169" s="11">
        <f t="shared" si="79"/>
        <v>0</v>
      </c>
      <c r="AB169" s="11"/>
      <c r="AC169" s="11">
        <f aca="true" t="shared" si="135" ref="AC169:AK169">IF(AC68=0,0,AC$8*AC$10/AC68)</f>
        <v>0</v>
      </c>
      <c r="AD169" s="11">
        <f t="shared" si="135"/>
        <v>0</v>
      </c>
      <c r="AE169" s="11">
        <f t="shared" si="135"/>
        <v>0</v>
      </c>
      <c r="AF169" s="11">
        <f t="shared" si="135"/>
        <v>0</v>
      </c>
      <c r="AG169" s="11">
        <f t="shared" si="135"/>
        <v>0</v>
      </c>
      <c r="AH169" s="11">
        <f t="shared" si="135"/>
        <v>0</v>
      </c>
      <c r="AI169" s="11">
        <f t="shared" si="135"/>
        <v>0</v>
      </c>
      <c r="AJ169" s="11">
        <f t="shared" si="135"/>
        <v>0</v>
      </c>
      <c r="AK169" s="11">
        <f t="shared" si="135"/>
        <v>0</v>
      </c>
      <c r="AL169" s="11"/>
      <c r="AM169" s="11">
        <f t="shared" si="121"/>
        <v>0</v>
      </c>
      <c r="AN169" s="11">
        <f t="shared" si="121"/>
        <v>0</v>
      </c>
      <c r="AO169" s="11">
        <f t="shared" si="121"/>
        <v>0</v>
      </c>
      <c r="AP169" s="11">
        <f t="shared" si="121"/>
        <v>0</v>
      </c>
      <c r="AQ169" s="11">
        <f t="shared" si="121"/>
        <v>0</v>
      </c>
      <c r="AR169" s="11">
        <f t="shared" si="121"/>
        <v>0</v>
      </c>
      <c r="AS169" s="11">
        <f t="shared" si="121"/>
        <v>0</v>
      </c>
      <c r="AT169" s="11">
        <f t="shared" si="121"/>
        <v>0</v>
      </c>
      <c r="AU169" s="11"/>
      <c r="AV169" s="11">
        <f t="shared" si="81"/>
        <v>0</v>
      </c>
      <c r="AW169" s="11"/>
    </row>
    <row r="170" spans="2:49" ht="12.75">
      <c r="B170" s="3">
        <v>59</v>
      </c>
      <c r="C170" s="3">
        <f ca="1">SUM(INDIRECT(ADDRESS(ROW(),DATA!$F$38)&amp;":"&amp;ADDRESS(ROW(),DATA!$F$39)))</f>
        <v>0</v>
      </c>
      <c r="D170" s="3"/>
      <c r="E170" s="3"/>
      <c r="F170" s="11">
        <f t="shared" si="118"/>
        <v>0</v>
      </c>
      <c r="G170" s="11">
        <f t="shared" si="118"/>
        <v>0</v>
      </c>
      <c r="H170" s="11">
        <f t="shared" si="118"/>
        <v>0</v>
      </c>
      <c r="I170" s="11">
        <f t="shared" si="118"/>
        <v>0</v>
      </c>
      <c r="J170" s="11">
        <f t="shared" si="118"/>
        <v>0</v>
      </c>
      <c r="K170" s="11">
        <f t="shared" si="118"/>
        <v>0</v>
      </c>
      <c r="L170" s="11"/>
      <c r="M170" s="11">
        <f aca="true" t="shared" si="136" ref="M170:Y170">IF(M69=0,0,M$8*M$10/M69)</f>
        <v>0</v>
      </c>
      <c r="N170" s="11">
        <f t="shared" si="136"/>
        <v>0</v>
      </c>
      <c r="O170" s="11">
        <f t="shared" si="136"/>
        <v>0</v>
      </c>
      <c r="P170" s="11">
        <f t="shared" si="136"/>
        <v>0</v>
      </c>
      <c r="Q170" s="11">
        <f t="shared" si="136"/>
        <v>0</v>
      </c>
      <c r="R170" s="11">
        <f t="shared" si="136"/>
        <v>0</v>
      </c>
      <c r="S170" s="11">
        <f t="shared" si="136"/>
        <v>0</v>
      </c>
      <c r="T170" s="11">
        <f t="shared" si="136"/>
        <v>0</v>
      </c>
      <c r="U170" s="11">
        <f t="shared" si="136"/>
        <v>0</v>
      </c>
      <c r="V170" s="11">
        <f t="shared" si="136"/>
        <v>0</v>
      </c>
      <c r="W170" s="11">
        <f t="shared" si="136"/>
        <v>0</v>
      </c>
      <c r="X170" s="11">
        <f t="shared" si="136"/>
        <v>0</v>
      </c>
      <c r="Y170" s="11">
        <f t="shared" si="136"/>
        <v>0</v>
      </c>
      <c r="Z170" s="11"/>
      <c r="AA170" s="11">
        <f t="shared" si="79"/>
        <v>0</v>
      </c>
      <c r="AB170" s="11"/>
      <c r="AC170" s="11">
        <f aca="true" t="shared" si="137" ref="AC170:AK170">IF(AC69=0,0,AC$8*AC$10/AC69)</f>
        <v>0</v>
      </c>
      <c r="AD170" s="11">
        <f t="shared" si="137"/>
        <v>0</v>
      </c>
      <c r="AE170" s="11">
        <f t="shared" si="137"/>
        <v>0</v>
      </c>
      <c r="AF170" s="11">
        <f t="shared" si="137"/>
        <v>0</v>
      </c>
      <c r="AG170" s="11">
        <f t="shared" si="137"/>
        <v>0</v>
      </c>
      <c r="AH170" s="11">
        <f t="shared" si="137"/>
        <v>0</v>
      </c>
      <c r="AI170" s="11">
        <f t="shared" si="137"/>
        <v>0</v>
      </c>
      <c r="AJ170" s="11">
        <f t="shared" si="137"/>
        <v>0</v>
      </c>
      <c r="AK170" s="11">
        <f t="shared" si="137"/>
        <v>0</v>
      </c>
      <c r="AL170" s="11"/>
      <c r="AM170" s="11">
        <f t="shared" si="121"/>
        <v>0</v>
      </c>
      <c r="AN170" s="11">
        <f t="shared" si="121"/>
        <v>0</v>
      </c>
      <c r="AO170" s="11">
        <f t="shared" si="121"/>
        <v>0</v>
      </c>
      <c r="AP170" s="11">
        <f t="shared" si="121"/>
        <v>0</v>
      </c>
      <c r="AQ170" s="11">
        <f t="shared" si="121"/>
        <v>0</v>
      </c>
      <c r="AR170" s="11">
        <f t="shared" si="121"/>
        <v>0</v>
      </c>
      <c r="AS170" s="11">
        <f t="shared" si="121"/>
        <v>0</v>
      </c>
      <c r="AT170" s="11">
        <f t="shared" si="121"/>
        <v>0</v>
      </c>
      <c r="AU170" s="11"/>
      <c r="AV170" s="11">
        <f t="shared" si="81"/>
        <v>0</v>
      </c>
      <c r="AW170" s="11"/>
    </row>
    <row r="171" spans="2:49" ht="12.75">
      <c r="B171" s="3">
        <v>60</v>
      </c>
      <c r="C171" s="3">
        <f ca="1">SUM(INDIRECT(ADDRESS(ROW(),DATA!$F$38)&amp;":"&amp;ADDRESS(ROW(),DATA!$F$39)))</f>
        <v>0</v>
      </c>
      <c r="D171" s="3"/>
      <c r="E171" s="3"/>
      <c r="F171" s="11">
        <f t="shared" si="118"/>
        <v>0</v>
      </c>
      <c r="G171" s="11">
        <f t="shared" si="118"/>
        <v>0</v>
      </c>
      <c r="H171" s="11">
        <f t="shared" si="118"/>
        <v>0</v>
      </c>
      <c r="I171" s="11">
        <f t="shared" si="118"/>
        <v>0</v>
      </c>
      <c r="J171" s="11">
        <f t="shared" si="118"/>
        <v>0</v>
      </c>
      <c r="K171" s="11">
        <f t="shared" si="118"/>
        <v>0</v>
      </c>
      <c r="L171" s="11"/>
      <c r="M171" s="11">
        <f aca="true" t="shared" si="138" ref="M171:Y171">IF(M70=0,0,M$8*M$10/M70)</f>
        <v>0</v>
      </c>
      <c r="N171" s="11">
        <f t="shared" si="138"/>
        <v>0</v>
      </c>
      <c r="O171" s="11">
        <f t="shared" si="138"/>
        <v>0</v>
      </c>
      <c r="P171" s="11">
        <f t="shared" si="138"/>
        <v>0</v>
      </c>
      <c r="Q171" s="11">
        <f t="shared" si="138"/>
        <v>0</v>
      </c>
      <c r="R171" s="11">
        <f t="shared" si="138"/>
        <v>0</v>
      </c>
      <c r="S171" s="11">
        <f t="shared" si="138"/>
        <v>0</v>
      </c>
      <c r="T171" s="11">
        <f t="shared" si="138"/>
        <v>0</v>
      </c>
      <c r="U171" s="11">
        <f t="shared" si="138"/>
        <v>0</v>
      </c>
      <c r="V171" s="11">
        <f t="shared" si="138"/>
        <v>0</v>
      </c>
      <c r="W171" s="11">
        <f t="shared" si="138"/>
        <v>0</v>
      </c>
      <c r="X171" s="11">
        <f t="shared" si="138"/>
        <v>0</v>
      </c>
      <c r="Y171" s="11">
        <f t="shared" si="138"/>
        <v>0</v>
      </c>
      <c r="Z171" s="11"/>
      <c r="AA171" s="11">
        <f t="shared" si="79"/>
        <v>0</v>
      </c>
      <c r="AB171" s="11"/>
      <c r="AC171" s="11">
        <f aca="true" t="shared" si="139" ref="AC171:AK171">IF(AC70=0,0,AC$8*AC$10/AC70)</f>
        <v>0</v>
      </c>
      <c r="AD171" s="11">
        <f t="shared" si="139"/>
        <v>0</v>
      </c>
      <c r="AE171" s="11">
        <f t="shared" si="139"/>
        <v>0</v>
      </c>
      <c r="AF171" s="11">
        <f t="shared" si="139"/>
        <v>0</v>
      </c>
      <c r="AG171" s="11">
        <f t="shared" si="139"/>
        <v>0</v>
      </c>
      <c r="AH171" s="11">
        <f t="shared" si="139"/>
        <v>0</v>
      </c>
      <c r="AI171" s="11">
        <f t="shared" si="139"/>
        <v>0</v>
      </c>
      <c r="AJ171" s="11">
        <f t="shared" si="139"/>
        <v>0</v>
      </c>
      <c r="AK171" s="11">
        <f t="shared" si="139"/>
        <v>0</v>
      </c>
      <c r="AL171" s="11"/>
      <c r="AM171" s="11">
        <f t="shared" si="121"/>
        <v>0</v>
      </c>
      <c r="AN171" s="11">
        <f t="shared" si="121"/>
        <v>0</v>
      </c>
      <c r="AO171" s="11">
        <f t="shared" si="121"/>
        <v>0</v>
      </c>
      <c r="AP171" s="11">
        <f t="shared" si="121"/>
        <v>0</v>
      </c>
      <c r="AQ171" s="11">
        <f t="shared" si="121"/>
        <v>0</v>
      </c>
      <c r="AR171" s="11">
        <f t="shared" si="121"/>
        <v>0</v>
      </c>
      <c r="AS171" s="11">
        <f t="shared" si="121"/>
        <v>0</v>
      </c>
      <c r="AT171" s="11">
        <f t="shared" si="121"/>
        <v>0</v>
      </c>
      <c r="AU171" s="11"/>
      <c r="AV171" s="11">
        <f t="shared" si="81"/>
        <v>0</v>
      </c>
      <c r="AW171" s="11"/>
    </row>
    <row r="172" spans="2:49" ht="12.75">
      <c r="B172" s="3">
        <v>61</v>
      </c>
      <c r="C172" s="3">
        <f ca="1">SUM(INDIRECT(ADDRESS(ROW(),DATA!$F$38)&amp;":"&amp;ADDRESS(ROW(),DATA!$F$39)))</f>
        <v>0</v>
      </c>
      <c r="D172" s="3"/>
      <c r="E172" s="3"/>
      <c r="F172" s="11">
        <f aca="true" t="shared" si="140" ref="F172:K181">IF(F71=0,0,F$8*F$10/F71)</f>
        <v>0</v>
      </c>
      <c r="G172" s="11">
        <f t="shared" si="140"/>
        <v>0</v>
      </c>
      <c r="H172" s="11">
        <f t="shared" si="140"/>
        <v>0</v>
      </c>
      <c r="I172" s="11">
        <f t="shared" si="140"/>
        <v>0</v>
      </c>
      <c r="J172" s="11">
        <f t="shared" si="140"/>
        <v>0</v>
      </c>
      <c r="K172" s="11">
        <f t="shared" si="140"/>
        <v>0</v>
      </c>
      <c r="L172" s="11"/>
      <c r="M172" s="11">
        <f aca="true" t="shared" si="141" ref="M172:Y172">IF(M71=0,0,M$8*M$10/M71)</f>
        <v>0</v>
      </c>
      <c r="N172" s="11">
        <f t="shared" si="141"/>
        <v>0</v>
      </c>
      <c r="O172" s="11">
        <f t="shared" si="141"/>
        <v>0</v>
      </c>
      <c r="P172" s="11">
        <f t="shared" si="141"/>
        <v>0</v>
      </c>
      <c r="Q172" s="11">
        <f t="shared" si="141"/>
        <v>0</v>
      </c>
      <c r="R172" s="11">
        <f t="shared" si="141"/>
        <v>0</v>
      </c>
      <c r="S172" s="11">
        <f t="shared" si="141"/>
        <v>0</v>
      </c>
      <c r="T172" s="11">
        <f t="shared" si="141"/>
        <v>0</v>
      </c>
      <c r="U172" s="11">
        <f t="shared" si="141"/>
        <v>0</v>
      </c>
      <c r="V172" s="11">
        <f t="shared" si="141"/>
        <v>0</v>
      </c>
      <c r="W172" s="11">
        <f t="shared" si="141"/>
        <v>0</v>
      </c>
      <c r="X172" s="11">
        <f t="shared" si="141"/>
        <v>0</v>
      </c>
      <c r="Y172" s="11">
        <f t="shared" si="141"/>
        <v>0</v>
      </c>
      <c r="Z172" s="11"/>
      <c r="AA172" s="11">
        <f t="shared" si="79"/>
        <v>0</v>
      </c>
      <c r="AB172" s="11"/>
      <c r="AC172" s="11">
        <f aca="true" t="shared" si="142" ref="AC172:AK172">IF(AC71=0,0,AC$8*AC$10/AC71)</f>
        <v>0</v>
      </c>
      <c r="AD172" s="11">
        <f t="shared" si="142"/>
        <v>0</v>
      </c>
      <c r="AE172" s="11">
        <f t="shared" si="142"/>
        <v>0</v>
      </c>
      <c r="AF172" s="11">
        <f t="shared" si="142"/>
        <v>0</v>
      </c>
      <c r="AG172" s="11">
        <f t="shared" si="142"/>
        <v>0</v>
      </c>
      <c r="AH172" s="11">
        <f t="shared" si="142"/>
        <v>0</v>
      </c>
      <c r="AI172" s="11">
        <f t="shared" si="142"/>
        <v>0</v>
      </c>
      <c r="AJ172" s="11">
        <f t="shared" si="142"/>
        <v>0</v>
      </c>
      <c r="AK172" s="11">
        <f t="shared" si="142"/>
        <v>0</v>
      </c>
      <c r="AL172" s="11"/>
      <c r="AM172" s="11">
        <f aca="true" t="shared" si="143" ref="AM172:AT181">IF(AM71=0,0,AM$8*AM$10/AM71)</f>
        <v>0</v>
      </c>
      <c r="AN172" s="11">
        <f t="shared" si="143"/>
        <v>0</v>
      </c>
      <c r="AO172" s="11">
        <f t="shared" si="143"/>
        <v>0</v>
      </c>
      <c r="AP172" s="11">
        <f t="shared" si="143"/>
        <v>0</v>
      </c>
      <c r="AQ172" s="11">
        <f t="shared" si="143"/>
        <v>0</v>
      </c>
      <c r="AR172" s="11">
        <f t="shared" si="143"/>
        <v>0</v>
      </c>
      <c r="AS172" s="11">
        <f t="shared" si="143"/>
        <v>0</v>
      </c>
      <c r="AT172" s="11">
        <f t="shared" si="143"/>
        <v>0</v>
      </c>
      <c r="AU172" s="11"/>
      <c r="AV172" s="11">
        <f t="shared" si="81"/>
        <v>0</v>
      </c>
      <c r="AW172" s="11"/>
    </row>
    <row r="173" spans="2:49" ht="12.75">
      <c r="B173" s="3">
        <v>62</v>
      </c>
      <c r="C173" s="3">
        <f ca="1">SUM(INDIRECT(ADDRESS(ROW(),DATA!$F$38)&amp;":"&amp;ADDRESS(ROW(),DATA!$F$39)))</f>
        <v>0</v>
      </c>
      <c r="D173" s="3"/>
      <c r="E173" s="3"/>
      <c r="F173" s="11">
        <f t="shared" si="140"/>
        <v>0</v>
      </c>
      <c r="G173" s="11">
        <f t="shared" si="140"/>
        <v>0</v>
      </c>
      <c r="H173" s="11">
        <f t="shared" si="140"/>
        <v>0</v>
      </c>
      <c r="I173" s="11">
        <f t="shared" si="140"/>
        <v>0</v>
      </c>
      <c r="J173" s="11">
        <f t="shared" si="140"/>
        <v>0</v>
      </c>
      <c r="K173" s="11">
        <f t="shared" si="140"/>
        <v>0</v>
      </c>
      <c r="L173" s="11"/>
      <c r="M173" s="11">
        <f aca="true" t="shared" si="144" ref="M173:Y173">IF(M72=0,0,M$8*M$10/M72)</f>
        <v>0</v>
      </c>
      <c r="N173" s="11">
        <f t="shared" si="144"/>
        <v>0</v>
      </c>
      <c r="O173" s="11">
        <f t="shared" si="144"/>
        <v>0</v>
      </c>
      <c r="P173" s="11">
        <f t="shared" si="144"/>
        <v>0</v>
      </c>
      <c r="Q173" s="11">
        <f t="shared" si="144"/>
        <v>0</v>
      </c>
      <c r="R173" s="11">
        <f t="shared" si="144"/>
        <v>0</v>
      </c>
      <c r="S173" s="11">
        <f t="shared" si="144"/>
        <v>0</v>
      </c>
      <c r="T173" s="11">
        <f t="shared" si="144"/>
        <v>0</v>
      </c>
      <c r="U173" s="11">
        <f t="shared" si="144"/>
        <v>0</v>
      </c>
      <c r="V173" s="11">
        <f t="shared" si="144"/>
        <v>0</v>
      </c>
      <c r="W173" s="11">
        <f t="shared" si="144"/>
        <v>0</v>
      </c>
      <c r="X173" s="11">
        <f t="shared" si="144"/>
        <v>0</v>
      </c>
      <c r="Y173" s="11">
        <f t="shared" si="144"/>
        <v>0</v>
      </c>
      <c r="Z173" s="11"/>
      <c r="AA173" s="11">
        <f t="shared" si="79"/>
        <v>0</v>
      </c>
      <c r="AB173" s="11"/>
      <c r="AC173" s="11">
        <f aca="true" t="shared" si="145" ref="AC173:AK173">IF(AC72=0,0,AC$8*AC$10/AC72)</f>
        <v>0</v>
      </c>
      <c r="AD173" s="11">
        <f t="shared" si="145"/>
        <v>0</v>
      </c>
      <c r="AE173" s="11">
        <f t="shared" si="145"/>
        <v>0</v>
      </c>
      <c r="AF173" s="11">
        <f t="shared" si="145"/>
        <v>0</v>
      </c>
      <c r="AG173" s="11">
        <f t="shared" si="145"/>
        <v>0</v>
      </c>
      <c r="AH173" s="11">
        <f t="shared" si="145"/>
        <v>0</v>
      </c>
      <c r="AI173" s="11">
        <f t="shared" si="145"/>
        <v>0</v>
      </c>
      <c r="AJ173" s="11">
        <f t="shared" si="145"/>
        <v>0</v>
      </c>
      <c r="AK173" s="11">
        <f t="shared" si="145"/>
        <v>0</v>
      </c>
      <c r="AL173" s="11"/>
      <c r="AM173" s="11">
        <f t="shared" si="143"/>
        <v>0</v>
      </c>
      <c r="AN173" s="11">
        <f t="shared" si="143"/>
        <v>0</v>
      </c>
      <c r="AO173" s="11">
        <f t="shared" si="143"/>
        <v>0</v>
      </c>
      <c r="AP173" s="11">
        <f t="shared" si="143"/>
        <v>0</v>
      </c>
      <c r="AQ173" s="11">
        <f t="shared" si="143"/>
        <v>0</v>
      </c>
      <c r="AR173" s="11">
        <f t="shared" si="143"/>
        <v>0</v>
      </c>
      <c r="AS173" s="11">
        <f t="shared" si="143"/>
        <v>0</v>
      </c>
      <c r="AT173" s="11">
        <f t="shared" si="143"/>
        <v>0</v>
      </c>
      <c r="AU173" s="11"/>
      <c r="AV173" s="11">
        <f t="shared" si="81"/>
        <v>0</v>
      </c>
      <c r="AW173" s="11"/>
    </row>
    <row r="174" spans="2:49" ht="12.75">
      <c r="B174" s="3">
        <v>63</v>
      </c>
      <c r="C174" s="3">
        <f ca="1">SUM(INDIRECT(ADDRESS(ROW(),DATA!$F$38)&amp;":"&amp;ADDRESS(ROW(),DATA!$F$39)))</f>
        <v>0</v>
      </c>
      <c r="D174" s="3"/>
      <c r="E174" s="3"/>
      <c r="F174" s="11">
        <f t="shared" si="140"/>
        <v>0</v>
      </c>
      <c r="G174" s="11">
        <f t="shared" si="140"/>
        <v>0</v>
      </c>
      <c r="H174" s="11">
        <f t="shared" si="140"/>
        <v>0</v>
      </c>
      <c r="I174" s="11">
        <f t="shared" si="140"/>
        <v>0</v>
      </c>
      <c r="J174" s="11">
        <f t="shared" si="140"/>
        <v>0</v>
      </c>
      <c r="K174" s="11">
        <f t="shared" si="140"/>
        <v>0</v>
      </c>
      <c r="L174" s="11"/>
      <c r="M174" s="11">
        <f aca="true" t="shared" si="146" ref="M174:Y174">IF(M73=0,0,M$8*M$10/M73)</f>
        <v>0</v>
      </c>
      <c r="N174" s="11">
        <f t="shared" si="146"/>
        <v>0</v>
      </c>
      <c r="O174" s="11">
        <f t="shared" si="146"/>
        <v>0</v>
      </c>
      <c r="P174" s="11">
        <f t="shared" si="146"/>
        <v>0</v>
      </c>
      <c r="Q174" s="11">
        <f t="shared" si="146"/>
        <v>0</v>
      </c>
      <c r="R174" s="11">
        <f t="shared" si="146"/>
        <v>0</v>
      </c>
      <c r="S174" s="11">
        <f t="shared" si="146"/>
        <v>0</v>
      </c>
      <c r="T174" s="11">
        <f t="shared" si="146"/>
        <v>0</v>
      </c>
      <c r="U174" s="11">
        <f t="shared" si="146"/>
        <v>0</v>
      </c>
      <c r="V174" s="11">
        <f t="shared" si="146"/>
        <v>0</v>
      </c>
      <c r="W174" s="11">
        <f t="shared" si="146"/>
        <v>0</v>
      </c>
      <c r="X174" s="11">
        <f t="shared" si="146"/>
        <v>0</v>
      </c>
      <c r="Y174" s="11">
        <f t="shared" si="146"/>
        <v>0</v>
      </c>
      <c r="Z174" s="11"/>
      <c r="AA174" s="11">
        <f t="shared" si="79"/>
        <v>0</v>
      </c>
      <c r="AB174" s="11"/>
      <c r="AC174" s="11">
        <f aca="true" t="shared" si="147" ref="AC174:AK174">IF(AC73=0,0,AC$8*AC$10/AC73)</f>
        <v>0</v>
      </c>
      <c r="AD174" s="11">
        <f t="shared" si="147"/>
        <v>0</v>
      </c>
      <c r="AE174" s="11">
        <f t="shared" si="147"/>
        <v>0</v>
      </c>
      <c r="AF174" s="11">
        <f t="shared" si="147"/>
        <v>0</v>
      </c>
      <c r="AG174" s="11">
        <f t="shared" si="147"/>
        <v>0</v>
      </c>
      <c r="AH174" s="11">
        <f t="shared" si="147"/>
        <v>0</v>
      </c>
      <c r="AI174" s="11">
        <f t="shared" si="147"/>
        <v>0</v>
      </c>
      <c r="AJ174" s="11">
        <f t="shared" si="147"/>
        <v>0</v>
      </c>
      <c r="AK174" s="11">
        <f t="shared" si="147"/>
        <v>0</v>
      </c>
      <c r="AL174" s="11"/>
      <c r="AM174" s="11">
        <f t="shared" si="143"/>
        <v>0</v>
      </c>
      <c r="AN174" s="11">
        <f t="shared" si="143"/>
        <v>0</v>
      </c>
      <c r="AO174" s="11">
        <f t="shared" si="143"/>
        <v>0</v>
      </c>
      <c r="AP174" s="11">
        <f t="shared" si="143"/>
        <v>0</v>
      </c>
      <c r="AQ174" s="11">
        <f t="shared" si="143"/>
        <v>0</v>
      </c>
      <c r="AR174" s="11">
        <f t="shared" si="143"/>
        <v>0</v>
      </c>
      <c r="AS174" s="11">
        <f t="shared" si="143"/>
        <v>0</v>
      </c>
      <c r="AT174" s="11">
        <f t="shared" si="143"/>
        <v>0</v>
      </c>
      <c r="AU174" s="11"/>
      <c r="AV174" s="11">
        <f t="shared" si="81"/>
        <v>0</v>
      </c>
      <c r="AW174" s="11"/>
    </row>
    <row r="175" spans="2:49" ht="12.75">
      <c r="B175" s="3">
        <v>64</v>
      </c>
      <c r="C175" s="3">
        <f ca="1">SUM(INDIRECT(ADDRESS(ROW(),DATA!$F$38)&amp;":"&amp;ADDRESS(ROW(),DATA!$F$39)))</f>
        <v>0</v>
      </c>
      <c r="D175" s="3"/>
      <c r="E175" s="3"/>
      <c r="F175" s="11">
        <f t="shared" si="140"/>
        <v>0</v>
      </c>
      <c r="G175" s="11">
        <f t="shared" si="140"/>
        <v>0</v>
      </c>
      <c r="H175" s="11">
        <f t="shared" si="140"/>
        <v>0</v>
      </c>
      <c r="I175" s="11">
        <f t="shared" si="140"/>
        <v>0</v>
      </c>
      <c r="J175" s="11">
        <f t="shared" si="140"/>
        <v>0</v>
      </c>
      <c r="K175" s="11">
        <f t="shared" si="140"/>
        <v>0</v>
      </c>
      <c r="L175" s="11"/>
      <c r="M175" s="11">
        <f aca="true" t="shared" si="148" ref="M175:Y175">IF(M74=0,0,M$8*M$10/M74)</f>
        <v>0</v>
      </c>
      <c r="N175" s="11">
        <f t="shared" si="148"/>
        <v>0</v>
      </c>
      <c r="O175" s="11">
        <f t="shared" si="148"/>
        <v>0</v>
      </c>
      <c r="P175" s="11">
        <f t="shared" si="148"/>
        <v>0</v>
      </c>
      <c r="Q175" s="11">
        <f t="shared" si="148"/>
        <v>0</v>
      </c>
      <c r="R175" s="11">
        <f t="shared" si="148"/>
        <v>0</v>
      </c>
      <c r="S175" s="11">
        <f t="shared" si="148"/>
        <v>0</v>
      </c>
      <c r="T175" s="11">
        <f t="shared" si="148"/>
        <v>0</v>
      </c>
      <c r="U175" s="11">
        <f t="shared" si="148"/>
        <v>0</v>
      </c>
      <c r="V175" s="11">
        <f t="shared" si="148"/>
        <v>0</v>
      </c>
      <c r="W175" s="11">
        <f t="shared" si="148"/>
        <v>0</v>
      </c>
      <c r="X175" s="11">
        <f t="shared" si="148"/>
        <v>0</v>
      </c>
      <c r="Y175" s="11">
        <f t="shared" si="148"/>
        <v>0</v>
      </c>
      <c r="Z175" s="11"/>
      <c r="AA175" s="11">
        <f t="shared" si="79"/>
        <v>0</v>
      </c>
      <c r="AB175" s="11"/>
      <c r="AC175" s="11">
        <f aca="true" t="shared" si="149" ref="AC175:AK175">IF(AC74=0,0,AC$8*AC$10/AC74)</f>
        <v>0</v>
      </c>
      <c r="AD175" s="11">
        <f t="shared" si="149"/>
        <v>0</v>
      </c>
      <c r="AE175" s="11">
        <f t="shared" si="149"/>
        <v>0</v>
      </c>
      <c r="AF175" s="11">
        <f t="shared" si="149"/>
        <v>0</v>
      </c>
      <c r="AG175" s="11">
        <f t="shared" si="149"/>
        <v>0</v>
      </c>
      <c r="AH175" s="11">
        <f t="shared" si="149"/>
        <v>0</v>
      </c>
      <c r="AI175" s="11">
        <f t="shared" si="149"/>
        <v>0</v>
      </c>
      <c r="AJ175" s="11">
        <f t="shared" si="149"/>
        <v>0</v>
      </c>
      <c r="AK175" s="11">
        <f t="shared" si="149"/>
        <v>0</v>
      </c>
      <c r="AL175" s="11"/>
      <c r="AM175" s="11">
        <f t="shared" si="143"/>
        <v>0</v>
      </c>
      <c r="AN175" s="11">
        <f t="shared" si="143"/>
        <v>0</v>
      </c>
      <c r="AO175" s="11">
        <f t="shared" si="143"/>
        <v>0</v>
      </c>
      <c r="AP175" s="11">
        <f t="shared" si="143"/>
        <v>0</v>
      </c>
      <c r="AQ175" s="11">
        <f t="shared" si="143"/>
        <v>0</v>
      </c>
      <c r="AR175" s="11">
        <f t="shared" si="143"/>
        <v>0</v>
      </c>
      <c r="AS175" s="11">
        <f t="shared" si="143"/>
        <v>0</v>
      </c>
      <c r="AT175" s="11">
        <f t="shared" si="143"/>
        <v>0</v>
      </c>
      <c r="AU175" s="11"/>
      <c r="AV175" s="11">
        <f t="shared" si="81"/>
        <v>0</v>
      </c>
      <c r="AW175" s="11"/>
    </row>
    <row r="176" spans="2:49" ht="12.75">
      <c r="B176" s="3">
        <v>65</v>
      </c>
      <c r="C176" s="3">
        <f ca="1">SUM(INDIRECT(ADDRESS(ROW(),DATA!$F$38)&amp;":"&amp;ADDRESS(ROW(),DATA!$F$39)))</f>
        <v>0</v>
      </c>
      <c r="D176" s="3"/>
      <c r="E176" s="3"/>
      <c r="F176" s="11">
        <f t="shared" si="140"/>
        <v>0</v>
      </c>
      <c r="G176" s="11">
        <f t="shared" si="140"/>
        <v>0</v>
      </c>
      <c r="H176" s="11">
        <f t="shared" si="140"/>
        <v>0</v>
      </c>
      <c r="I176" s="11">
        <f t="shared" si="140"/>
        <v>0</v>
      </c>
      <c r="J176" s="11">
        <f t="shared" si="140"/>
        <v>0</v>
      </c>
      <c r="K176" s="11">
        <f t="shared" si="140"/>
        <v>0</v>
      </c>
      <c r="L176" s="11"/>
      <c r="M176" s="11">
        <f aca="true" t="shared" si="150" ref="M176:Y176">IF(M75=0,0,M$8*M$10/M75)</f>
        <v>0</v>
      </c>
      <c r="N176" s="11">
        <f t="shared" si="150"/>
        <v>0</v>
      </c>
      <c r="O176" s="11">
        <f t="shared" si="150"/>
        <v>0</v>
      </c>
      <c r="P176" s="11">
        <f t="shared" si="150"/>
        <v>0</v>
      </c>
      <c r="Q176" s="11">
        <f t="shared" si="150"/>
        <v>0</v>
      </c>
      <c r="R176" s="11">
        <f t="shared" si="150"/>
        <v>0</v>
      </c>
      <c r="S176" s="11">
        <f t="shared" si="150"/>
        <v>0</v>
      </c>
      <c r="T176" s="11">
        <f t="shared" si="150"/>
        <v>0</v>
      </c>
      <c r="U176" s="11">
        <f t="shared" si="150"/>
        <v>0</v>
      </c>
      <c r="V176" s="11">
        <f t="shared" si="150"/>
        <v>0</v>
      </c>
      <c r="W176" s="11">
        <f t="shared" si="150"/>
        <v>0</v>
      </c>
      <c r="X176" s="11">
        <f t="shared" si="150"/>
        <v>0</v>
      </c>
      <c r="Y176" s="11">
        <f t="shared" si="150"/>
        <v>0</v>
      </c>
      <c r="Z176" s="11"/>
      <c r="AA176" s="11">
        <f aca="true" t="shared" si="151" ref="AA176:AA207">IF(AA75=0,0,AA$8*AA$10/AA75)</f>
        <v>0</v>
      </c>
      <c r="AB176" s="11"/>
      <c r="AC176" s="11">
        <f aca="true" t="shared" si="152" ref="AC176:AK176">IF(AC75=0,0,AC$8*AC$10/AC75)</f>
        <v>0</v>
      </c>
      <c r="AD176" s="11">
        <f t="shared" si="152"/>
        <v>0</v>
      </c>
      <c r="AE176" s="11">
        <f t="shared" si="152"/>
        <v>0</v>
      </c>
      <c r="AF176" s="11">
        <f t="shared" si="152"/>
        <v>0</v>
      </c>
      <c r="AG176" s="11">
        <f t="shared" si="152"/>
        <v>0</v>
      </c>
      <c r="AH176" s="11">
        <f t="shared" si="152"/>
        <v>0</v>
      </c>
      <c r="AI176" s="11">
        <f t="shared" si="152"/>
        <v>0</v>
      </c>
      <c r="AJ176" s="11">
        <f t="shared" si="152"/>
        <v>0</v>
      </c>
      <c r="AK176" s="11">
        <f t="shared" si="152"/>
        <v>0</v>
      </c>
      <c r="AL176" s="11"/>
      <c r="AM176" s="11">
        <f t="shared" si="143"/>
        <v>0</v>
      </c>
      <c r="AN176" s="11">
        <f t="shared" si="143"/>
        <v>0</v>
      </c>
      <c r="AO176" s="11">
        <f t="shared" si="143"/>
        <v>0</v>
      </c>
      <c r="AP176" s="11">
        <f t="shared" si="143"/>
        <v>0</v>
      </c>
      <c r="AQ176" s="11">
        <f t="shared" si="143"/>
        <v>0</v>
      </c>
      <c r="AR176" s="11">
        <f t="shared" si="143"/>
        <v>0</v>
      </c>
      <c r="AS176" s="11">
        <f t="shared" si="143"/>
        <v>0</v>
      </c>
      <c r="AT176" s="11">
        <f t="shared" si="143"/>
        <v>0</v>
      </c>
      <c r="AU176" s="11"/>
      <c r="AV176" s="11">
        <f aca="true" t="shared" si="153" ref="AV176:AV207">IF(AV75=0,0,AV$8*AV$10/AV75)</f>
        <v>0</v>
      </c>
      <c r="AW176" s="11"/>
    </row>
    <row r="177" spans="2:49" ht="12.75">
      <c r="B177" s="3">
        <v>66</v>
      </c>
      <c r="C177" s="3">
        <f ca="1">SUM(INDIRECT(ADDRESS(ROW(),DATA!$F$38)&amp;":"&amp;ADDRESS(ROW(),DATA!$F$39)))</f>
        <v>0</v>
      </c>
      <c r="D177" s="3"/>
      <c r="E177" s="3"/>
      <c r="F177" s="11">
        <f t="shared" si="140"/>
        <v>0</v>
      </c>
      <c r="G177" s="11">
        <f t="shared" si="140"/>
        <v>0</v>
      </c>
      <c r="H177" s="11">
        <f t="shared" si="140"/>
        <v>0</v>
      </c>
      <c r="I177" s="11">
        <f t="shared" si="140"/>
        <v>0</v>
      </c>
      <c r="J177" s="11">
        <f t="shared" si="140"/>
        <v>0</v>
      </c>
      <c r="K177" s="11">
        <f t="shared" si="140"/>
        <v>0</v>
      </c>
      <c r="L177" s="11"/>
      <c r="M177" s="11">
        <f aca="true" t="shared" si="154" ref="M177:Y177">IF(M76=0,0,M$8*M$10/M76)</f>
        <v>0</v>
      </c>
      <c r="N177" s="11">
        <f t="shared" si="154"/>
        <v>0</v>
      </c>
      <c r="O177" s="11">
        <f t="shared" si="154"/>
        <v>0</v>
      </c>
      <c r="P177" s="11">
        <f t="shared" si="154"/>
        <v>0</v>
      </c>
      <c r="Q177" s="11">
        <f t="shared" si="154"/>
        <v>0</v>
      </c>
      <c r="R177" s="11">
        <f t="shared" si="154"/>
        <v>0</v>
      </c>
      <c r="S177" s="11">
        <f t="shared" si="154"/>
        <v>0</v>
      </c>
      <c r="T177" s="11">
        <f t="shared" si="154"/>
        <v>0</v>
      </c>
      <c r="U177" s="11">
        <f t="shared" si="154"/>
        <v>0</v>
      </c>
      <c r="V177" s="11">
        <f t="shared" si="154"/>
        <v>0</v>
      </c>
      <c r="W177" s="11">
        <f t="shared" si="154"/>
        <v>0</v>
      </c>
      <c r="X177" s="11">
        <f t="shared" si="154"/>
        <v>0</v>
      </c>
      <c r="Y177" s="11">
        <f t="shared" si="154"/>
        <v>0</v>
      </c>
      <c r="Z177" s="11"/>
      <c r="AA177" s="11">
        <f t="shared" si="151"/>
        <v>0</v>
      </c>
      <c r="AB177" s="11"/>
      <c r="AC177" s="11">
        <f aca="true" t="shared" si="155" ref="AC177:AK177">IF(AC76=0,0,AC$8*AC$10/AC76)</f>
        <v>0</v>
      </c>
      <c r="AD177" s="11">
        <f t="shared" si="155"/>
        <v>0</v>
      </c>
      <c r="AE177" s="11">
        <f t="shared" si="155"/>
        <v>0</v>
      </c>
      <c r="AF177" s="11">
        <f t="shared" si="155"/>
        <v>0</v>
      </c>
      <c r="AG177" s="11">
        <f t="shared" si="155"/>
        <v>0</v>
      </c>
      <c r="AH177" s="11">
        <f t="shared" si="155"/>
        <v>0</v>
      </c>
      <c r="AI177" s="11">
        <f t="shared" si="155"/>
        <v>0</v>
      </c>
      <c r="AJ177" s="11">
        <f t="shared" si="155"/>
        <v>0</v>
      </c>
      <c r="AK177" s="11">
        <f t="shared" si="155"/>
        <v>0</v>
      </c>
      <c r="AL177" s="11"/>
      <c r="AM177" s="11">
        <f t="shared" si="143"/>
        <v>0</v>
      </c>
      <c r="AN177" s="11">
        <f t="shared" si="143"/>
        <v>0</v>
      </c>
      <c r="AO177" s="11">
        <f t="shared" si="143"/>
        <v>0</v>
      </c>
      <c r="AP177" s="11">
        <f t="shared" si="143"/>
        <v>0</v>
      </c>
      <c r="AQ177" s="11">
        <f t="shared" si="143"/>
        <v>0</v>
      </c>
      <c r="AR177" s="11">
        <f t="shared" si="143"/>
        <v>0</v>
      </c>
      <c r="AS177" s="11">
        <f t="shared" si="143"/>
        <v>0</v>
      </c>
      <c r="AT177" s="11">
        <f t="shared" si="143"/>
        <v>0</v>
      </c>
      <c r="AU177" s="11"/>
      <c r="AV177" s="11">
        <f t="shared" si="153"/>
        <v>0</v>
      </c>
      <c r="AW177" s="11"/>
    </row>
    <row r="178" spans="2:49" ht="12.75">
      <c r="B178" s="3">
        <v>67</v>
      </c>
      <c r="C178" s="3">
        <f ca="1">SUM(INDIRECT(ADDRESS(ROW(),DATA!$F$38)&amp;":"&amp;ADDRESS(ROW(),DATA!$F$39)))</f>
        <v>0</v>
      </c>
      <c r="D178" s="3"/>
      <c r="E178" s="3"/>
      <c r="F178" s="11">
        <f t="shared" si="140"/>
        <v>0</v>
      </c>
      <c r="G178" s="11">
        <f t="shared" si="140"/>
        <v>0</v>
      </c>
      <c r="H178" s="11">
        <f t="shared" si="140"/>
        <v>0</v>
      </c>
      <c r="I178" s="11">
        <f t="shared" si="140"/>
        <v>0</v>
      </c>
      <c r="J178" s="11">
        <f t="shared" si="140"/>
        <v>0</v>
      </c>
      <c r="K178" s="11">
        <f t="shared" si="140"/>
        <v>0</v>
      </c>
      <c r="L178" s="11"/>
      <c r="M178" s="11">
        <f aca="true" t="shared" si="156" ref="M178:Y178">IF(M77=0,0,M$8*M$10/M77)</f>
        <v>0</v>
      </c>
      <c r="N178" s="11">
        <f t="shared" si="156"/>
        <v>0</v>
      </c>
      <c r="O178" s="11">
        <f t="shared" si="156"/>
        <v>0</v>
      </c>
      <c r="P178" s="11">
        <f t="shared" si="156"/>
        <v>0</v>
      </c>
      <c r="Q178" s="11">
        <f t="shared" si="156"/>
        <v>0</v>
      </c>
      <c r="R178" s="11">
        <f t="shared" si="156"/>
        <v>0</v>
      </c>
      <c r="S178" s="11">
        <f t="shared" si="156"/>
        <v>0</v>
      </c>
      <c r="T178" s="11">
        <f t="shared" si="156"/>
        <v>0</v>
      </c>
      <c r="U178" s="11">
        <f t="shared" si="156"/>
        <v>0</v>
      </c>
      <c r="V178" s="11">
        <f t="shared" si="156"/>
        <v>0</v>
      </c>
      <c r="W178" s="11">
        <f t="shared" si="156"/>
        <v>0</v>
      </c>
      <c r="X178" s="11">
        <f t="shared" si="156"/>
        <v>0</v>
      </c>
      <c r="Y178" s="11">
        <f t="shared" si="156"/>
        <v>0</v>
      </c>
      <c r="Z178" s="11"/>
      <c r="AA178" s="11">
        <f t="shared" si="151"/>
        <v>0</v>
      </c>
      <c r="AB178" s="11"/>
      <c r="AC178" s="11">
        <f aca="true" t="shared" si="157" ref="AC178:AK178">IF(AC77=0,0,AC$8*AC$10/AC77)</f>
        <v>0</v>
      </c>
      <c r="AD178" s="11">
        <f t="shared" si="157"/>
        <v>0</v>
      </c>
      <c r="AE178" s="11">
        <f t="shared" si="157"/>
        <v>0</v>
      </c>
      <c r="AF178" s="11">
        <f t="shared" si="157"/>
        <v>0</v>
      </c>
      <c r="AG178" s="11">
        <f t="shared" si="157"/>
        <v>0</v>
      </c>
      <c r="AH178" s="11">
        <f t="shared" si="157"/>
        <v>0</v>
      </c>
      <c r="AI178" s="11">
        <f t="shared" si="157"/>
        <v>0</v>
      </c>
      <c r="AJ178" s="11">
        <f t="shared" si="157"/>
        <v>0</v>
      </c>
      <c r="AK178" s="11">
        <f t="shared" si="157"/>
        <v>0</v>
      </c>
      <c r="AL178" s="11"/>
      <c r="AM178" s="11">
        <f t="shared" si="143"/>
        <v>0</v>
      </c>
      <c r="AN178" s="11">
        <f t="shared" si="143"/>
        <v>0</v>
      </c>
      <c r="AO178" s="11">
        <f t="shared" si="143"/>
        <v>0</v>
      </c>
      <c r="AP178" s="11">
        <f t="shared" si="143"/>
        <v>0</v>
      </c>
      <c r="AQ178" s="11">
        <f t="shared" si="143"/>
        <v>0</v>
      </c>
      <c r="AR178" s="11">
        <f t="shared" si="143"/>
        <v>0</v>
      </c>
      <c r="AS178" s="11">
        <f t="shared" si="143"/>
        <v>0</v>
      </c>
      <c r="AT178" s="11">
        <f t="shared" si="143"/>
        <v>0</v>
      </c>
      <c r="AU178" s="11"/>
      <c r="AV178" s="11">
        <f t="shared" si="153"/>
        <v>0</v>
      </c>
      <c r="AW178" s="11"/>
    </row>
    <row r="179" spans="2:49" ht="12.75">
      <c r="B179" s="3">
        <v>68</v>
      </c>
      <c r="C179" s="3">
        <f ca="1">SUM(INDIRECT(ADDRESS(ROW(),DATA!$F$38)&amp;":"&amp;ADDRESS(ROW(),DATA!$F$39)))</f>
        <v>0</v>
      </c>
      <c r="D179" s="3"/>
      <c r="E179" s="3"/>
      <c r="F179" s="11">
        <f t="shared" si="140"/>
        <v>0</v>
      </c>
      <c r="G179" s="11">
        <f t="shared" si="140"/>
        <v>0</v>
      </c>
      <c r="H179" s="11">
        <f t="shared" si="140"/>
        <v>0</v>
      </c>
      <c r="I179" s="11">
        <f t="shared" si="140"/>
        <v>0</v>
      </c>
      <c r="J179" s="11">
        <f t="shared" si="140"/>
        <v>0</v>
      </c>
      <c r="K179" s="11">
        <f t="shared" si="140"/>
        <v>0</v>
      </c>
      <c r="L179" s="11"/>
      <c r="M179" s="11">
        <f aca="true" t="shared" si="158" ref="M179:Y179">IF(M78=0,0,M$8*M$10/M78)</f>
        <v>0</v>
      </c>
      <c r="N179" s="11">
        <f t="shared" si="158"/>
        <v>0</v>
      </c>
      <c r="O179" s="11">
        <f t="shared" si="158"/>
        <v>0</v>
      </c>
      <c r="P179" s="11">
        <f t="shared" si="158"/>
        <v>0</v>
      </c>
      <c r="Q179" s="11">
        <f t="shared" si="158"/>
        <v>0</v>
      </c>
      <c r="R179" s="11">
        <f t="shared" si="158"/>
        <v>0</v>
      </c>
      <c r="S179" s="11">
        <f t="shared" si="158"/>
        <v>0</v>
      </c>
      <c r="T179" s="11">
        <f t="shared" si="158"/>
        <v>0</v>
      </c>
      <c r="U179" s="11">
        <f t="shared" si="158"/>
        <v>0</v>
      </c>
      <c r="V179" s="11">
        <f t="shared" si="158"/>
        <v>0</v>
      </c>
      <c r="W179" s="11">
        <f t="shared" si="158"/>
        <v>0</v>
      </c>
      <c r="X179" s="11">
        <f t="shared" si="158"/>
        <v>0</v>
      </c>
      <c r="Y179" s="11">
        <f t="shared" si="158"/>
        <v>0</v>
      </c>
      <c r="Z179" s="11"/>
      <c r="AA179" s="11">
        <f t="shared" si="151"/>
        <v>0</v>
      </c>
      <c r="AB179" s="11"/>
      <c r="AC179" s="11">
        <f aca="true" t="shared" si="159" ref="AC179:AK179">IF(AC78=0,0,AC$8*AC$10/AC78)</f>
        <v>0</v>
      </c>
      <c r="AD179" s="11">
        <f t="shared" si="159"/>
        <v>0</v>
      </c>
      <c r="AE179" s="11">
        <f t="shared" si="159"/>
        <v>0</v>
      </c>
      <c r="AF179" s="11">
        <f t="shared" si="159"/>
        <v>0</v>
      </c>
      <c r="AG179" s="11">
        <f t="shared" si="159"/>
        <v>0</v>
      </c>
      <c r="AH179" s="11">
        <f t="shared" si="159"/>
        <v>0</v>
      </c>
      <c r="AI179" s="11">
        <f t="shared" si="159"/>
        <v>0</v>
      </c>
      <c r="AJ179" s="11">
        <f t="shared" si="159"/>
        <v>0</v>
      </c>
      <c r="AK179" s="11">
        <f t="shared" si="159"/>
        <v>0</v>
      </c>
      <c r="AL179" s="11"/>
      <c r="AM179" s="11">
        <f t="shared" si="143"/>
        <v>0</v>
      </c>
      <c r="AN179" s="11">
        <f t="shared" si="143"/>
        <v>0</v>
      </c>
      <c r="AO179" s="11">
        <f t="shared" si="143"/>
        <v>0</v>
      </c>
      <c r="AP179" s="11">
        <f t="shared" si="143"/>
        <v>0</v>
      </c>
      <c r="AQ179" s="11">
        <f t="shared" si="143"/>
        <v>0</v>
      </c>
      <c r="AR179" s="11">
        <f t="shared" si="143"/>
        <v>0</v>
      </c>
      <c r="AS179" s="11">
        <f t="shared" si="143"/>
        <v>0</v>
      </c>
      <c r="AT179" s="11">
        <f t="shared" si="143"/>
        <v>0</v>
      </c>
      <c r="AU179" s="11"/>
      <c r="AV179" s="11">
        <f t="shared" si="153"/>
        <v>0</v>
      </c>
      <c r="AW179" s="11"/>
    </row>
    <row r="180" spans="2:49" ht="12.75">
      <c r="B180" s="3">
        <v>69</v>
      </c>
      <c r="C180" s="3">
        <f ca="1">SUM(INDIRECT(ADDRESS(ROW(),DATA!$F$38)&amp;":"&amp;ADDRESS(ROW(),DATA!$F$39)))</f>
        <v>0</v>
      </c>
      <c r="D180" s="3"/>
      <c r="E180" s="3"/>
      <c r="F180" s="11">
        <f t="shared" si="140"/>
        <v>0</v>
      </c>
      <c r="G180" s="11">
        <f t="shared" si="140"/>
        <v>0</v>
      </c>
      <c r="H180" s="11">
        <f t="shared" si="140"/>
        <v>0</v>
      </c>
      <c r="I180" s="11">
        <f t="shared" si="140"/>
        <v>0</v>
      </c>
      <c r="J180" s="11">
        <f t="shared" si="140"/>
        <v>0</v>
      </c>
      <c r="K180" s="11">
        <f t="shared" si="140"/>
        <v>0</v>
      </c>
      <c r="L180" s="11"/>
      <c r="M180" s="11">
        <f aca="true" t="shared" si="160" ref="M180:Y180">IF(M79=0,0,M$8*M$10/M79)</f>
        <v>0</v>
      </c>
      <c r="N180" s="11">
        <f t="shared" si="160"/>
        <v>0</v>
      </c>
      <c r="O180" s="11">
        <f t="shared" si="160"/>
        <v>0</v>
      </c>
      <c r="P180" s="11">
        <f t="shared" si="160"/>
        <v>0</v>
      </c>
      <c r="Q180" s="11">
        <f t="shared" si="160"/>
        <v>0</v>
      </c>
      <c r="R180" s="11">
        <f t="shared" si="160"/>
        <v>0</v>
      </c>
      <c r="S180" s="11">
        <f t="shared" si="160"/>
        <v>0</v>
      </c>
      <c r="T180" s="11">
        <f t="shared" si="160"/>
        <v>0</v>
      </c>
      <c r="U180" s="11">
        <f t="shared" si="160"/>
        <v>0</v>
      </c>
      <c r="V180" s="11">
        <f t="shared" si="160"/>
        <v>0</v>
      </c>
      <c r="W180" s="11">
        <f t="shared" si="160"/>
        <v>0</v>
      </c>
      <c r="X180" s="11">
        <f t="shared" si="160"/>
        <v>0</v>
      </c>
      <c r="Y180" s="11">
        <f t="shared" si="160"/>
        <v>0</v>
      </c>
      <c r="Z180" s="11"/>
      <c r="AA180" s="11">
        <f t="shared" si="151"/>
        <v>0</v>
      </c>
      <c r="AB180" s="11"/>
      <c r="AC180" s="11">
        <f aca="true" t="shared" si="161" ref="AC180:AK180">IF(AC79=0,0,AC$8*AC$10/AC79)</f>
        <v>0</v>
      </c>
      <c r="AD180" s="11">
        <f t="shared" si="161"/>
        <v>0</v>
      </c>
      <c r="AE180" s="11">
        <f t="shared" si="161"/>
        <v>0</v>
      </c>
      <c r="AF180" s="11">
        <f t="shared" si="161"/>
        <v>0</v>
      </c>
      <c r="AG180" s="11">
        <f t="shared" si="161"/>
        <v>0</v>
      </c>
      <c r="AH180" s="11">
        <f t="shared" si="161"/>
        <v>0</v>
      </c>
      <c r="AI180" s="11">
        <f t="shared" si="161"/>
        <v>0</v>
      </c>
      <c r="AJ180" s="11">
        <f t="shared" si="161"/>
        <v>0</v>
      </c>
      <c r="AK180" s="11">
        <f t="shared" si="161"/>
        <v>0</v>
      </c>
      <c r="AL180" s="11"/>
      <c r="AM180" s="11">
        <f t="shared" si="143"/>
        <v>0</v>
      </c>
      <c r="AN180" s="11">
        <f t="shared" si="143"/>
        <v>0</v>
      </c>
      <c r="AO180" s="11">
        <f t="shared" si="143"/>
        <v>0</v>
      </c>
      <c r="AP180" s="11">
        <f t="shared" si="143"/>
        <v>0</v>
      </c>
      <c r="AQ180" s="11">
        <f t="shared" si="143"/>
        <v>0</v>
      </c>
      <c r="AR180" s="11">
        <f t="shared" si="143"/>
        <v>0</v>
      </c>
      <c r="AS180" s="11">
        <f t="shared" si="143"/>
        <v>0</v>
      </c>
      <c r="AT180" s="11">
        <f t="shared" si="143"/>
        <v>0</v>
      </c>
      <c r="AU180" s="11"/>
      <c r="AV180" s="11">
        <f t="shared" si="153"/>
        <v>0</v>
      </c>
      <c r="AW180" s="11"/>
    </row>
    <row r="181" spans="2:49" ht="12.75">
      <c r="B181" s="3">
        <v>70</v>
      </c>
      <c r="C181" s="3">
        <f ca="1">SUM(INDIRECT(ADDRESS(ROW(),DATA!$F$38)&amp;":"&amp;ADDRESS(ROW(),DATA!$F$39)))</f>
        <v>0</v>
      </c>
      <c r="D181" s="3"/>
      <c r="E181" s="3"/>
      <c r="F181" s="11">
        <f t="shared" si="140"/>
        <v>0</v>
      </c>
      <c r="G181" s="11">
        <f t="shared" si="140"/>
        <v>0</v>
      </c>
      <c r="H181" s="11">
        <f t="shared" si="140"/>
        <v>0</v>
      </c>
      <c r="I181" s="11">
        <f t="shared" si="140"/>
        <v>0</v>
      </c>
      <c r="J181" s="11">
        <f t="shared" si="140"/>
        <v>0</v>
      </c>
      <c r="K181" s="11">
        <f t="shared" si="140"/>
        <v>0</v>
      </c>
      <c r="L181" s="11"/>
      <c r="M181" s="11">
        <f aca="true" t="shared" si="162" ref="M181:Y181">IF(M80=0,0,M$8*M$10/M80)</f>
        <v>0</v>
      </c>
      <c r="N181" s="11">
        <f t="shared" si="162"/>
        <v>0</v>
      </c>
      <c r="O181" s="11">
        <f t="shared" si="162"/>
        <v>0</v>
      </c>
      <c r="P181" s="11">
        <f t="shared" si="162"/>
        <v>0</v>
      </c>
      <c r="Q181" s="11">
        <f t="shared" si="162"/>
        <v>0</v>
      </c>
      <c r="R181" s="11">
        <f t="shared" si="162"/>
        <v>0</v>
      </c>
      <c r="S181" s="11">
        <f t="shared" si="162"/>
        <v>0</v>
      </c>
      <c r="T181" s="11">
        <f t="shared" si="162"/>
        <v>0</v>
      </c>
      <c r="U181" s="11">
        <f t="shared" si="162"/>
        <v>0</v>
      </c>
      <c r="V181" s="11">
        <f t="shared" si="162"/>
        <v>0</v>
      </c>
      <c r="W181" s="11">
        <f t="shared" si="162"/>
        <v>0</v>
      </c>
      <c r="X181" s="11">
        <f t="shared" si="162"/>
        <v>0</v>
      </c>
      <c r="Y181" s="11">
        <f t="shared" si="162"/>
        <v>0</v>
      </c>
      <c r="Z181" s="11"/>
      <c r="AA181" s="11">
        <f t="shared" si="151"/>
        <v>0</v>
      </c>
      <c r="AB181" s="11"/>
      <c r="AC181" s="11">
        <f aca="true" t="shared" si="163" ref="AC181:AK181">IF(AC80=0,0,AC$8*AC$10/AC80)</f>
        <v>0</v>
      </c>
      <c r="AD181" s="11">
        <f t="shared" si="163"/>
        <v>0</v>
      </c>
      <c r="AE181" s="11">
        <f t="shared" si="163"/>
        <v>0</v>
      </c>
      <c r="AF181" s="11">
        <f t="shared" si="163"/>
        <v>0</v>
      </c>
      <c r="AG181" s="11">
        <f t="shared" si="163"/>
        <v>0</v>
      </c>
      <c r="AH181" s="11">
        <f t="shared" si="163"/>
        <v>0</v>
      </c>
      <c r="AI181" s="11">
        <f t="shared" si="163"/>
        <v>0</v>
      </c>
      <c r="AJ181" s="11">
        <f t="shared" si="163"/>
        <v>0</v>
      </c>
      <c r="AK181" s="11">
        <f t="shared" si="163"/>
        <v>0</v>
      </c>
      <c r="AL181" s="11"/>
      <c r="AM181" s="11">
        <f t="shared" si="143"/>
        <v>0</v>
      </c>
      <c r="AN181" s="11">
        <f t="shared" si="143"/>
        <v>0</v>
      </c>
      <c r="AO181" s="11">
        <f t="shared" si="143"/>
        <v>0</v>
      </c>
      <c r="AP181" s="11">
        <f t="shared" si="143"/>
        <v>0</v>
      </c>
      <c r="AQ181" s="11">
        <f t="shared" si="143"/>
        <v>0</v>
      </c>
      <c r="AR181" s="11">
        <f t="shared" si="143"/>
        <v>0</v>
      </c>
      <c r="AS181" s="11">
        <f t="shared" si="143"/>
        <v>0</v>
      </c>
      <c r="AT181" s="11">
        <f t="shared" si="143"/>
        <v>0</v>
      </c>
      <c r="AU181" s="11"/>
      <c r="AV181" s="11">
        <f t="shared" si="153"/>
        <v>0</v>
      </c>
      <c r="AW181" s="11"/>
    </row>
    <row r="182" spans="2:49" ht="12.75">
      <c r="B182" s="3">
        <v>71</v>
      </c>
      <c r="C182" s="3">
        <f ca="1">SUM(INDIRECT(ADDRESS(ROW(),DATA!$F$38)&amp;":"&amp;ADDRESS(ROW(),DATA!$F$39)))</f>
        <v>0</v>
      </c>
      <c r="D182" s="3"/>
      <c r="E182" s="3"/>
      <c r="F182" s="11">
        <f aca="true" t="shared" si="164" ref="F182:K191">IF(F81=0,0,F$8*F$10/F81)</f>
        <v>0</v>
      </c>
      <c r="G182" s="11">
        <f t="shared" si="164"/>
        <v>0</v>
      </c>
      <c r="H182" s="11">
        <f t="shared" si="164"/>
        <v>0</v>
      </c>
      <c r="I182" s="11">
        <f t="shared" si="164"/>
        <v>0</v>
      </c>
      <c r="J182" s="11">
        <f t="shared" si="164"/>
        <v>0</v>
      </c>
      <c r="K182" s="11">
        <f t="shared" si="164"/>
        <v>0</v>
      </c>
      <c r="L182" s="11"/>
      <c r="M182" s="11">
        <f aca="true" t="shared" si="165" ref="M182:Y182">IF(M81=0,0,M$8*M$10/M81)</f>
        <v>0</v>
      </c>
      <c r="N182" s="11">
        <f t="shared" si="165"/>
        <v>0</v>
      </c>
      <c r="O182" s="11">
        <f t="shared" si="165"/>
        <v>0</v>
      </c>
      <c r="P182" s="11">
        <f t="shared" si="165"/>
        <v>0</v>
      </c>
      <c r="Q182" s="11">
        <f t="shared" si="165"/>
        <v>0</v>
      </c>
      <c r="R182" s="11">
        <f t="shared" si="165"/>
        <v>0</v>
      </c>
      <c r="S182" s="11">
        <f t="shared" si="165"/>
        <v>0</v>
      </c>
      <c r="T182" s="11">
        <f t="shared" si="165"/>
        <v>0</v>
      </c>
      <c r="U182" s="11">
        <f t="shared" si="165"/>
        <v>0</v>
      </c>
      <c r="V182" s="11">
        <f t="shared" si="165"/>
        <v>0</v>
      </c>
      <c r="W182" s="11">
        <f t="shared" si="165"/>
        <v>0</v>
      </c>
      <c r="X182" s="11">
        <f t="shared" si="165"/>
        <v>0</v>
      </c>
      <c r="Y182" s="11">
        <f t="shared" si="165"/>
        <v>0</v>
      </c>
      <c r="Z182" s="11"/>
      <c r="AA182" s="11">
        <f t="shared" si="151"/>
        <v>0</v>
      </c>
      <c r="AB182" s="11"/>
      <c r="AC182" s="11">
        <f aca="true" t="shared" si="166" ref="AC182:AK182">IF(AC81=0,0,AC$8*AC$10/AC81)</f>
        <v>0</v>
      </c>
      <c r="AD182" s="11">
        <f t="shared" si="166"/>
        <v>0</v>
      </c>
      <c r="AE182" s="11">
        <f t="shared" si="166"/>
        <v>0</v>
      </c>
      <c r="AF182" s="11">
        <f t="shared" si="166"/>
        <v>0</v>
      </c>
      <c r="AG182" s="11">
        <f t="shared" si="166"/>
        <v>0</v>
      </c>
      <c r="AH182" s="11">
        <f t="shared" si="166"/>
        <v>0</v>
      </c>
      <c r="AI182" s="11">
        <f t="shared" si="166"/>
        <v>0</v>
      </c>
      <c r="AJ182" s="11">
        <f t="shared" si="166"/>
        <v>0</v>
      </c>
      <c r="AK182" s="11">
        <f t="shared" si="166"/>
        <v>0</v>
      </c>
      <c r="AL182" s="11"/>
      <c r="AM182" s="11">
        <f aca="true" t="shared" si="167" ref="AM182:AT191">IF(AM81=0,0,AM$8*AM$10/AM81)</f>
        <v>0</v>
      </c>
      <c r="AN182" s="11">
        <f t="shared" si="167"/>
        <v>0</v>
      </c>
      <c r="AO182" s="11">
        <f t="shared" si="167"/>
        <v>0</v>
      </c>
      <c r="AP182" s="11">
        <f t="shared" si="167"/>
        <v>0</v>
      </c>
      <c r="AQ182" s="11">
        <f t="shared" si="167"/>
        <v>0</v>
      </c>
      <c r="AR182" s="11">
        <f t="shared" si="167"/>
        <v>0</v>
      </c>
      <c r="AS182" s="11">
        <f t="shared" si="167"/>
        <v>0</v>
      </c>
      <c r="AT182" s="11">
        <f t="shared" si="167"/>
        <v>0</v>
      </c>
      <c r="AU182" s="11"/>
      <c r="AV182" s="11">
        <f t="shared" si="153"/>
        <v>0</v>
      </c>
      <c r="AW182" s="11"/>
    </row>
    <row r="183" spans="2:49" ht="12.75">
      <c r="B183" s="3">
        <v>72</v>
      </c>
      <c r="C183" s="3">
        <f ca="1">SUM(INDIRECT(ADDRESS(ROW(),DATA!$F$38)&amp;":"&amp;ADDRESS(ROW(),DATA!$F$39)))</f>
        <v>0</v>
      </c>
      <c r="D183" s="3"/>
      <c r="E183" s="3"/>
      <c r="F183" s="11">
        <f t="shared" si="164"/>
        <v>0</v>
      </c>
      <c r="G183" s="11">
        <f t="shared" si="164"/>
        <v>0</v>
      </c>
      <c r="H183" s="11">
        <f t="shared" si="164"/>
        <v>0</v>
      </c>
      <c r="I183" s="11">
        <f t="shared" si="164"/>
        <v>0</v>
      </c>
      <c r="J183" s="11">
        <f t="shared" si="164"/>
        <v>0</v>
      </c>
      <c r="K183" s="11">
        <f t="shared" si="164"/>
        <v>0</v>
      </c>
      <c r="L183" s="11"/>
      <c r="M183" s="11">
        <f aca="true" t="shared" si="168" ref="M183:Y183">IF(M82=0,0,M$8*M$10/M82)</f>
        <v>0</v>
      </c>
      <c r="N183" s="11">
        <f t="shared" si="168"/>
        <v>0</v>
      </c>
      <c r="O183" s="11">
        <f t="shared" si="168"/>
        <v>0</v>
      </c>
      <c r="P183" s="11">
        <f t="shared" si="168"/>
        <v>0</v>
      </c>
      <c r="Q183" s="11">
        <f t="shared" si="168"/>
        <v>0</v>
      </c>
      <c r="R183" s="11">
        <f t="shared" si="168"/>
        <v>0</v>
      </c>
      <c r="S183" s="11">
        <f t="shared" si="168"/>
        <v>0</v>
      </c>
      <c r="T183" s="11">
        <f t="shared" si="168"/>
        <v>0</v>
      </c>
      <c r="U183" s="11">
        <f t="shared" si="168"/>
        <v>0</v>
      </c>
      <c r="V183" s="11">
        <f t="shared" si="168"/>
        <v>0</v>
      </c>
      <c r="W183" s="11">
        <f t="shared" si="168"/>
        <v>0</v>
      </c>
      <c r="X183" s="11">
        <f t="shared" si="168"/>
        <v>0</v>
      </c>
      <c r="Y183" s="11">
        <f t="shared" si="168"/>
        <v>0</v>
      </c>
      <c r="Z183" s="11"/>
      <c r="AA183" s="11">
        <f t="shared" si="151"/>
        <v>0</v>
      </c>
      <c r="AB183" s="11"/>
      <c r="AC183" s="11">
        <f aca="true" t="shared" si="169" ref="AC183:AK183">IF(AC82=0,0,AC$8*AC$10/AC82)</f>
        <v>0</v>
      </c>
      <c r="AD183" s="11">
        <f t="shared" si="169"/>
        <v>0</v>
      </c>
      <c r="AE183" s="11">
        <f t="shared" si="169"/>
        <v>0</v>
      </c>
      <c r="AF183" s="11">
        <f t="shared" si="169"/>
        <v>0</v>
      </c>
      <c r="AG183" s="11">
        <f t="shared" si="169"/>
        <v>0</v>
      </c>
      <c r="AH183" s="11">
        <f t="shared" si="169"/>
        <v>0</v>
      </c>
      <c r="AI183" s="11">
        <f t="shared" si="169"/>
        <v>0</v>
      </c>
      <c r="AJ183" s="11">
        <f t="shared" si="169"/>
        <v>0</v>
      </c>
      <c r="AK183" s="11">
        <f t="shared" si="169"/>
        <v>0</v>
      </c>
      <c r="AL183" s="11"/>
      <c r="AM183" s="11">
        <f t="shared" si="167"/>
        <v>0</v>
      </c>
      <c r="AN183" s="11">
        <f t="shared" si="167"/>
        <v>0</v>
      </c>
      <c r="AO183" s="11">
        <f t="shared" si="167"/>
        <v>0</v>
      </c>
      <c r="AP183" s="11">
        <f t="shared" si="167"/>
        <v>0</v>
      </c>
      <c r="AQ183" s="11">
        <f t="shared" si="167"/>
        <v>0</v>
      </c>
      <c r="AR183" s="11">
        <f t="shared" si="167"/>
        <v>0</v>
      </c>
      <c r="AS183" s="11">
        <f t="shared" si="167"/>
        <v>0</v>
      </c>
      <c r="AT183" s="11">
        <f t="shared" si="167"/>
        <v>0</v>
      </c>
      <c r="AU183" s="11"/>
      <c r="AV183" s="11">
        <f t="shared" si="153"/>
        <v>0</v>
      </c>
      <c r="AW183" s="11"/>
    </row>
    <row r="184" spans="2:49" ht="12.75">
      <c r="B184" s="3">
        <v>73</v>
      </c>
      <c r="C184" s="3">
        <f ca="1">SUM(INDIRECT(ADDRESS(ROW(),DATA!$F$38)&amp;":"&amp;ADDRESS(ROW(),DATA!$F$39)))</f>
        <v>0</v>
      </c>
      <c r="D184" s="3"/>
      <c r="E184" s="3"/>
      <c r="F184" s="11">
        <f t="shared" si="164"/>
        <v>0</v>
      </c>
      <c r="G184" s="11">
        <f t="shared" si="164"/>
        <v>0</v>
      </c>
      <c r="H184" s="11">
        <f t="shared" si="164"/>
        <v>0</v>
      </c>
      <c r="I184" s="11">
        <f t="shared" si="164"/>
        <v>0</v>
      </c>
      <c r="J184" s="11">
        <f t="shared" si="164"/>
        <v>0</v>
      </c>
      <c r="K184" s="11">
        <f t="shared" si="164"/>
        <v>0</v>
      </c>
      <c r="L184" s="11"/>
      <c r="M184" s="11">
        <f aca="true" t="shared" si="170" ref="M184:Y184">IF(M83=0,0,M$8*M$10/M83)</f>
        <v>0</v>
      </c>
      <c r="N184" s="11">
        <f t="shared" si="170"/>
        <v>0</v>
      </c>
      <c r="O184" s="11">
        <f t="shared" si="170"/>
        <v>0</v>
      </c>
      <c r="P184" s="11">
        <f t="shared" si="170"/>
        <v>0</v>
      </c>
      <c r="Q184" s="11">
        <f t="shared" si="170"/>
        <v>0</v>
      </c>
      <c r="R184" s="11">
        <f t="shared" si="170"/>
        <v>0</v>
      </c>
      <c r="S184" s="11">
        <f t="shared" si="170"/>
        <v>0</v>
      </c>
      <c r="T184" s="11">
        <f t="shared" si="170"/>
        <v>0</v>
      </c>
      <c r="U184" s="11">
        <f t="shared" si="170"/>
        <v>0</v>
      </c>
      <c r="V184" s="11">
        <f t="shared" si="170"/>
        <v>0</v>
      </c>
      <c r="W184" s="11">
        <f t="shared" si="170"/>
        <v>0</v>
      </c>
      <c r="X184" s="11">
        <f t="shared" si="170"/>
        <v>0</v>
      </c>
      <c r="Y184" s="11">
        <f t="shared" si="170"/>
        <v>0</v>
      </c>
      <c r="Z184" s="11"/>
      <c r="AA184" s="11">
        <f t="shared" si="151"/>
        <v>0</v>
      </c>
      <c r="AB184" s="11"/>
      <c r="AC184" s="11">
        <f aca="true" t="shared" si="171" ref="AC184:AK184">IF(AC83=0,0,AC$8*AC$10/AC83)</f>
        <v>0</v>
      </c>
      <c r="AD184" s="11">
        <f t="shared" si="171"/>
        <v>0</v>
      </c>
      <c r="AE184" s="11">
        <f t="shared" si="171"/>
        <v>0</v>
      </c>
      <c r="AF184" s="11">
        <f t="shared" si="171"/>
        <v>0</v>
      </c>
      <c r="AG184" s="11">
        <f t="shared" si="171"/>
        <v>0</v>
      </c>
      <c r="AH184" s="11">
        <f t="shared" si="171"/>
        <v>0</v>
      </c>
      <c r="AI184" s="11">
        <f t="shared" si="171"/>
        <v>0</v>
      </c>
      <c r="AJ184" s="11">
        <f t="shared" si="171"/>
        <v>0</v>
      </c>
      <c r="AK184" s="11">
        <f t="shared" si="171"/>
        <v>0</v>
      </c>
      <c r="AL184" s="11"/>
      <c r="AM184" s="11">
        <f t="shared" si="167"/>
        <v>0</v>
      </c>
      <c r="AN184" s="11">
        <f t="shared" si="167"/>
        <v>0</v>
      </c>
      <c r="AO184" s="11">
        <f t="shared" si="167"/>
        <v>0</v>
      </c>
      <c r="AP184" s="11">
        <f t="shared" si="167"/>
        <v>0</v>
      </c>
      <c r="AQ184" s="11">
        <f t="shared" si="167"/>
        <v>0</v>
      </c>
      <c r="AR184" s="11">
        <f t="shared" si="167"/>
        <v>0</v>
      </c>
      <c r="AS184" s="11">
        <f t="shared" si="167"/>
        <v>0</v>
      </c>
      <c r="AT184" s="11">
        <f t="shared" si="167"/>
        <v>0</v>
      </c>
      <c r="AU184" s="11"/>
      <c r="AV184" s="11">
        <f t="shared" si="153"/>
        <v>0</v>
      </c>
      <c r="AW184" s="11"/>
    </row>
    <row r="185" spans="2:49" ht="12.75">
      <c r="B185" s="3">
        <v>74</v>
      </c>
      <c r="C185" s="3">
        <f ca="1">SUM(INDIRECT(ADDRESS(ROW(),DATA!$F$38)&amp;":"&amp;ADDRESS(ROW(),DATA!$F$39)))</f>
        <v>0</v>
      </c>
      <c r="D185" s="3"/>
      <c r="E185" s="3"/>
      <c r="F185" s="11">
        <f t="shared" si="164"/>
        <v>0</v>
      </c>
      <c r="G185" s="11">
        <f t="shared" si="164"/>
        <v>0</v>
      </c>
      <c r="H185" s="11">
        <f t="shared" si="164"/>
        <v>0</v>
      </c>
      <c r="I185" s="11">
        <f t="shared" si="164"/>
        <v>0</v>
      </c>
      <c r="J185" s="11">
        <f t="shared" si="164"/>
        <v>0</v>
      </c>
      <c r="K185" s="11">
        <f t="shared" si="164"/>
        <v>0</v>
      </c>
      <c r="L185" s="11"/>
      <c r="M185" s="11">
        <f aca="true" t="shared" si="172" ref="M185:Y185">IF(M84=0,0,M$8*M$10/M84)</f>
        <v>0</v>
      </c>
      <c r="N185" s="11">
        <f t="shared" si="172"/>
        <v>0</v>
      </c>
      <c r="O185" s="11">
        <f t="shared" si="172"/>
        <v>0</v>
      </c>
      <c r="P185" s="11">
        <f t="shared" si="172"/>
        <v>0</v>
      </c>
      <c r="Q185" s="11">
        <f t="shared" si="172"/>
        <v>0</v>
      </c>
      <c r="R185" s="11">
        <f t="shared" si="172"/>
        <v>0</v>
      </c>
      <c r="S185" s="11">
        <f t="shared" si="172"/>
        <v>0</v>
      </c>
      <c r="T185" s="11">
        <f t="shared" si="172"/>
        <v>0</v>
      </c>
      <c r="U185" s="11">
        <f t="shared" si="172"/>
        <v>0</v>
      </c>
      <c r="V185" s="11">
        <f t="shared" si="172"/>
        <v>0</v>
      </c>
      <c r="W185" s="11">
        <f t="shared" si="172"/>
        <v>0</v>
      </c>
      <c r="X185" s="11">
        <f t="shared" si="172"/>
        <v>0</v>
      </c>
      <c r="Y185" s="11">
        <f t="shared" si="172"/>
        <v>0</v>
      </c>
      <c r="Z185" s="11"/>
      <c r="AA185" s="11">
        <f t="shared" si="151"/>
        <v>0</v>
      </c>
      <c r="AB185" s="11"/>
      <c r="AC185" s="11">
        <f aca="true" t="shared" si="173" ref="AC185:AK185">IF(AC84=0,0,AC$8*AC$10/AC84)</f>
        <v>0</v>
      </c>
      <c r="AD185" s="11">
        <f t="shared" si="173"/>
        <v>0</v>
      </c>
      <c r="AE185" s="11">
        <f t="shared" si="173"/>
        <v>0</v>
      </c>
      <c r="AF185" s="11">
        <f t="shared" si="173"/>
        <v>0</v>
      </c>
      <c r="AG185" s="11">
        <f t="shared" si="173"/>
        <v>0</v>
      </c>
      <c r="AH185" s="11">
        <f t="shared" si="173"/>
        <v>0</v>
      </c>
      <c r="AI185" s="11">
        <f t="shared" si="173"/>
        <v>0</v>
      </c>
      <c r="AJ185" s="11">
        <f t="shared" si="173"/>
        <v>0</v>
      </c>
      <c r="AK185" s="11">
        <f t="shared" si="173"/>
        <v>0</v>
      </c>
      <c r="AL185" s="11"/>
      <c r="AM185" s="11">
        <f t="shared" si="167"/>
        <v>0</v>
      </c>
      <c r="AN185" s="11">
        <f t="shared" si="167"/>
        <v>0</v>
      </c>
      <c r="AO185" s="11">
        <f t="shared" si="167"/>
        <v>0</v>
      </c>
      <c r="AP185" s="11">
        <f t="shared" si="167"/>
        <v>0</v>
      </c>
      <c r="AQ185" s="11">
        <f t="shared" si="167"/>
        <v>0</v>
      </c>
      <c r="AR185" s="11">
        <f t="shared" si="167"/>
        <v>0</v>
      </c>
      <c r="AS185" s="11">
        <f t="shared" si="167"/>
        <v>0</v>
      </c>
      <c r="AT185" s="11">
        <f t="shared" si="167"/>
        <v>0</v>
      </c>
      <c r="AU185" s="11"/>
      <c r="AV185" s="11">
        <f t="shared" si="153"/>
        <v>0</v>
      </c>
      <c r="AW185" s="11"/>
    </row>
    <row r="186" spans="2:49" ht="12.75">
      <c r="B186" s="3">
        <v>75</v>
      </c>
      <c r="C186" s="3">
        <f ca="1">SUM(INDIRECT(ADDRESS(ROW(),DATA!$F$38)&amp;":"&amp;ADDRESS(ROW(),DATA!$F$39)))</f>
        <v>0</v>
      </c>
      <c r="D186" s="3"/>
      <c r="E186" s="3"/>
      <c r="F186" s="11">
        <f t="shared" si="164"/>
        <v>0</v>
      </c>
      <c r="G186" s="11">
        <f t="shared" si="164"/>
        <v>0</v>
      </c>
      <c r="H186" s="11">
        <f t="shared" si="164"/>
        <v>0</v>
      </c>
      <c r="I186" s="11">
        <f t="shared" si="164"/>
        <v>0</v>
      </c>
      <c r="J186" s="11">
        <f t="shared" si="164"/>
        <v>0</v>
      </c>
      <c r="K186" s="11">
        <f t="shared" si="164"/>
        <v>0</v>
      </c>
      <c r="L186" s="11"/>
      <c r="M186" s="11">
        <f aca="true" t="shared" si="174" ref="M186:Y186">IF(M85=0,0,M$8*M$10/M85)</f>
        <v>0</v>
      </c>
      <c r="N186" s="11">
        <f t="shared" si="174"/>
        <v>0</v>
      </c>
      <c r="O186" s="11">
        <f t="shared" si="174"/>
        <v>0</v>
      </c>
      <c r="P186" s="11">
        <f t="shared" si="174"/>
        <v>0</v>
      </c>
      <c r="Q186" s="11">
        <f t="shared" si="174"/>
        <v>0</v>
      </c>
      <c r="R186" s="11">
        <f t="shared" si="174"/>
        <v>0</v>
      </c>
      <c r="S186" s="11">
        <f t="shared" si="174"/>
        <v>0</v>
      </c>
      <c r="T186" s="11">
        <f t="shared" si="174"/>
        <v>0</v>
      </c>
      <c r="U186" s="11">
        <f t="shared" si="174"/>
        <v>0</v>
      </c>
      <c r="V186" s="11">
        <f t="shared" si="174"/>
        <v>0</v>
      </c>
      <c r="W186" s="11">
        <f t="shared" si="174"/>
        <v>0</v>
      </c>
      <c r="X186" s="11">
        <f t="shared" si="174"/>
        <v>0</v>
      </c>
      <c r="Y186" s="11">
        <f t="shared" si="174"/>
        <v>0</v>
      </c>
      <c r="Z186" s="11"/>
      <c r="AA186" s="11">
        <f t="shared" si="151"/>
        <v>0</v>
      </c>
      <c r="AB186" s="11"/>
      <c r="AC186" s="11">
        <f aca="true" t="shared" si="175" ref="AC186:AK186">IF(AC85=0,0,AC$8*AC$10/AC85)</f>
        <v>0</v>
      </c>
      <c r="AD186" s="11">
        <f t="shared" si="175"/>
        <v>0</v>
      </c>
      <c r="AE186" s="11">
        <f t="shared" si="175"/>
        <v>0</v>
      </c>
      <c r="AF186" s="11">
        <f t="shared" si="175"/>
        <v>0</v>
      </c>
      <c r="AG186" s="11">
        <f t="shared" si="175"/>
        <v>0</v>
      </c>
      <c r="AH186" s="11">
        <f t="shared" si="175"/>
        <v>0</v>
      </c>
      <c r="AI186" s="11">
        <f t="shared" si="175"/>
        <v>0</v>
      </c>
      <c r="AJ186" s="11">
        <f t="shared" si="175"/>
        <v>0</v>
      </c>
      <c r="AK186" s="11">
        <f t="shared" si="175"/>
        <v>0</v>
      </c>
      <c r="AL186" s="11"/>
      <c r="AM186" s="11">
        <f t="shared" si="167"/>
        <v>0</v>
      </c>
      <c r="AN186" s="11">
        <f t="shared" si="167"/>
        <v>0</v>
      </c>
      <c r="AO186" s="11">
        <f t="shared" si="167"/>
        <v>0</v>
      </c>
      <c r="AP186" s="11">
        <f t="shared" si="167"/>
        <v>0</v>
      </c>
      <c r="AQ186" s="11">
        <f t="shared" si="167"/>
        <v>0</v>
      </c>
      <c r="AR186" s="11">
        <f t="shared" si="167"/>
        <v>0</v>
      </c>
      <c r="AS186" s="11">
        <f t="shared" si="167"/>
        <v>0</v>
      </c>
      <c r="AT186" s="11">
        <f t="shared" si="167"/>
        <v>0</v>
      </c>
      <c r="AU186" s="11"/>
      <c r="AV186" s="11">
        <f t="shared" si="153"/>
        <v>0</v>
      </c>
      <c r="AW186" s="11"/>
    </row>
    <row r="187" spans="2:49" ht="12.75">
      <c r="B187" s="3">
        <v>76</v>
      </c>
      <c r="C187" s="3">
        <f ca="1">SUM(INDIRECT(ADDRESS(ROW(),DATA!$F$38)&amp;":"&amp;ADDRESS(ROW(),DATA!$F$39)))</f>
        <v>0</v>
      </c>
      <c r="D187" s="3"/>
      <c r="E187" s="3"/>
      <c r="F187" s="11">
        <f t="shared" si="164"/>
        <v>0</v>
      </c>
      <c r="G187" s="11">
        <f t="shared" si="164"/>
        <v>0</v>
      </c>
      <c r="H187" s="11">
        <f t="shared" si="164"/>
        <v>0</v>
      </c>
      <c r="I187" s="11">
        <f t="shared" si="164"/>
        <v>0</v>
      </c>
      <c r="J187" s="11">
        <f t="shared" si="164"/>
        <v>0</v>
      </c>
      <c r="K187" s="11">
        <f t="shared" si="164"/>
        <v>0</v>
      </c>
      <c r="L187" s="11"/>
      <c r="M187" s="11">
        <f aca="true" t="shared" si="176" ref="M187:Y187">IF(M86=0,0,M$8*M$10/M86)</f>
        <v>0</v>
      </c>
      <c r="N187" s="11">
        <f t="shared" si="176"/>
        <v>0</v>
      </c>
      <c r="O187" s="11">
        <f t="shared" si="176"/>
        <v>0</v>
      </c>
      <c r="P187" s="11">
        <f t="shared" si="176"/>
        <v>0</v>
      </c>
      <c r="Q187" s="11">
        <f t="shared" si="176"/>
        <v>0</v>
      </c>
      <c r="R187" s="11">
        <f t="shared" si="176"/>
        <v>0</v>
      </c>
      <c r="S187" s="11">
        <f t="shared" si="176"/>
        <v>0</v>
      </c>
      <c r="T187" s="11">
        <f t="shared" si="176"/>
        <v>0</v>
      </c>
      <c r="U187" s="11">
        <f t="shared" si="176"/>
        <v>0</v>
      </c>
      <c r="V187" s="11">
        <f t="shared" si="176"/>
        <v>0</v>
      </c>
      <c r="W187" s="11">
        <f t="shared" si="176"/>
        <v>0</v>
      </c>
      <c r="X187" s="11">
        <f t="shared" si="176"/>
        <v>0</v>
      </c>
      <c r="Y187" s="11">
        <f t="shared" si="176"/>
        <v>0</v>
      </c>
      <c r="Z187" s="11"/>
      <c r="AA187" s="11">
        <f t="shared" si="151"/>
        <v>0</v>
      </c>
      <c r="AB187" s="11"/>
      <c r="AC187" s="11">
        <f aca="true" t="shared" si="177" ref="AC187:AK187">IF(AC86=0,0,AC$8*AC$10/AC86)</f>
        <v>0</v>
      </c>
      <c r="AD187" s="11">
        <f t="shared" si="177"/>
        <v>0</v>
      </c>
      <c r="AE187" s="11">
        <f t="shared" si="177"/>
        <v>0</v>
      </c>
      <c r="AF187" s="11">
        <f t="shared" si="177"/>
        <v>0</v>
      </c>
      <c r="AG187" s="11">
        <f t="shared" si="177"/>
        <v>0</v>
      </c>
      <c r="AH187" s="11">
        <f t="shared" si="177"/>
        <v>0</v>
      </c>
      <c r="AI187" s="11">
        <f t="shared" si="177"/>
        <v>0</v>
      </c>
      <c r="AJ187" s="11">
        <f t="shared" si="177"/>
        <v>0</v>
      </c>
      <c r="AK187" s="11">
        <f t="shared" si="177"/>
        <v>0</v>
      </c>
      <c r="AL187" s="11"/>
      <c r="AM187" s="11">
        <f t="shared" si="167"/>
        <v>0</v>
      </c>
      <c r="AN187" s="11">
        <f t="shared" si="167"/>
        <v>0</v>
      </c>
      <c r="AO187" s="11">
        <f t="shared" si="167"/>
        <v>0</v>
      </c>
      <c r="AP187" s="11">
        <f t="shared" si="167"/>
        <v>0</v>
      </c>
      <c r="AQ187" s="11">
        <f t="shared" si="167"/>
        <v>0</v>
      </c>
      <c r="AR187" s="11">
        <f t="shared" si="167"/>
        <v>0</v>
      </c>
      <c r="AS187" s="11">
        <f t="shared" si="167"/>
        <v>0</v>
      </c>
      <c r="AT187" s="11">
        <f t="shared" si="167"/>
        <v>0</v>
      </c>
      <c r="AU187" s="11"/>
      <c r="AV187" s="11">
        <f t="shared" si="153"/>
        <v>0</v>
      </c>
      <c r="AW187" s="11"/>
    </row>
    <row r="188" spans="2:49" ht="12.75">
      <c r="B188" s="3">
        <v>77</v>
      </c>
      <c r="C188" s="3">
        <f ca="1">SUM(INDIRECT(ADDRESS(ROW(),DATA!$F$38)&amp;":"&amp;ADDRESS(ROW(),DATA!$F$39)))</f>
        <v>0</v>
      </c>
      <c r="D188" s="3"/>
      <c r="E188" s="3"/>
      <c r="F188" s="11">
        <f t="shared" si="164"/>
        <v>0</v>
      </c>
      <c r="G188" s="11">
        <f t="shared" si="164"/>
        <v>0</v>
      </c>
      <c r="H188" s="11">
        <f t="shared" si="164"/>
        <v>0</v>
      </c>
      <c r="I188" s="11">
        <f t="shared" si="164"/>
        <v>0</v>
      </c>
      <c r="J188" s="11">
        <f t="shared" si="164"/>
        <v>0</v>
      </c>
      <c r="K188" s="11">
        <f t="shared" si="164"/>
        <v>0</v>
      </c>
      <c r="L188" s="11"/>
      <c r="M188" s="11">
        <f aca="true" t="shared" si="178" ref="M188:Y188">IF(M87=0,0,M$8*M$10/M87)</f>
        <v>0</v>
      </c>
      <c r="N188" s="11">
        <f t="shared" si="178"/>
        <v>0</v>
      </c>
      <c r="O188" s="11">
        <f t="shared" si="178"/>
        <v>0</v>
      </c>
      <c r="P188" s="11">
        <f t="shared" si="178"/>
        <v>0</v>
      </c>
      <c r="Q188" s="11">
        <f t="shared" si="178"/>
        <v>0</v>
      </c>
      <c r="R188" s="11">
        <f t="shared" si="178"/>
        <v>0</v>
      </c>
      <c r="S188" s="11">
        <f t="shared" si="178"/>
        <v>0</v>
      </c>
      <c r="T188" s="11">
        <f t="shared" si="178"/>
        <v>0</v>
      </c>
      <c r="U188" s="11">
        <f t="shared" si="178"/>
        <v>0</v>
      </c>
      <c r="V188" s="11">
        <f t="shared" si="178"/>
        <v>0</v>
      </c>
      <c r="W188" s="11">
        <f t="shared" si="178"/>
        <v>0</v>
      </c>
      <c r="X188" s="11">
        <f t="shared" si="178"/>
        <v>0</v>
      </c>
      <c r="Y188" s="11">
        <f t="shared" si="178"/>
        <v>0</v>
      </c>
      <c r="Z188" s="11"/>
      <c r="AA188" s="11">
        <f t="shared" si="151"/>
        <v>0</v>
      </c>
      <c r="AB188" s="11"/>
      <c r="AC188" s="11">
        <f aca="true" t="shared" si="179" ref="AC188:AK188">IF(AC87=0,0,AC$8*AC$10/AC87)</f>
        <v>0</v>
      </c>
      <c r="AD188" s="11">
        <f t="shared" si="179"/>
        <v>0</v>
      </c>
      <c r="AE188" s="11">
        <f t="shared" si="179"/>
        <v>0</v>
      </c>
      <c r="AF188" s="11">
        <f t="shared" si="179"/>
        <v>0</v>
      </c>
      <c r="AG188" s="11">
        <f t="shared" si="179"/>
        <v>0</v>
      </c>
      <c r="AH188" s="11">
        <f t="shared" si="179"/>
        <v>0</v>
      </c>
      <c r="AI188" s="11">
        <f t="shared" si="179"/>
        <v>0</v>
      </c>
      <c r="AJ188" s="11">
        <f t="shared" si="179"/>
        <v>0</v>
      </c>
      <c r="AK188" s="11">
        <f t="shared" si="179"/>
        <v>0</v>
      </c>
      <c r="AL188" s="11"/>
      <c r="AM188" s="11">
        <f t="shared" si="167"/>
        <v>0</v>
      </c>
      <c r="AN188" s="11">
        <f t="shared" si="167"/>
        <v>0</v>
      </c>
      <c r="AO188" s="11">
        <f t="shared" si="167"/>
        <v>0</v>
      </c>
      <c r="AP188" s="11">
        <f t="shared" si="167"/>
        <v>0</v>
      </c>
      <c r="AQ188" s="11">
        <f t="shared" si="167"/>
        <v>0</v>
      </c>
      <c r="AR188" s="11">
        <f t="shared" si="167"/>
        <v>0</v>
      </c>
      <c r="AS188" s="11">
        <f t="shared" si="167"/>
        <v>0</v>
      </c>
      <c r="AT188" s="11">
        <f t="shared" si="167"/>
        <v>0</v>
      </c>
      <c r="AU188" s="11"/>
      <c r="AV188" s="11">
        <f t="shared" si="153"/>
        <v>0</v>
      </c>
      <c r="AW188" s="11"/>
    </row>
    <row r="189" spans="2:49" ht="12.75">
      <c r="B189" s="3">
        <v>78</v>
      </c>
      <c r="C189" s="3">
        <f ca="1">SUM(INDIRECT(ADDRESS(ROW(),DATA!$F$38)&amp;":"&amp;ADDRESS(ROW(),DATA!$F$39)))</f>
        <v>0</v>
      </c>
      <c r="D189" s="3"/>
      <c r="E189" s="3"/>
      <c r="F189" s="11">
        <f t="shared" si="164"/>
        <v>0</v>
      </c>
      <c r="G189" s="11">
        <f t="shared" si="164"/>
        <v>0</v>
      </c>
      <c r="H189" s="11">
        <f t="shared" si="164"/>
        <v>0</v>
      </c>
      <c r="I189" s="11">
        <f t="shared" si="164"/>
        <v>0</v>
      </c>
      <c r="J189" s="11">
        <f t="shared" si="164"/>
        <v>0</v>
      </c>
      <c r="K189" s="11">
        <f t="shared" si="164"/>
        <v>0</v>
      </c>
      <c r="L189" s="11"/>
      <c r="M189" s="11">
        <f aca="true" t="shared" si="180" ref="M189:Y189">IF(M88=0,0,M$8*M$10/M88)</f>
        <v>0</v>
      </c>
      <c r="N189" s="11">
        <f t="shared" si="180"/>
        <v>0</v>
      </c>
      <c r="O189" s="11">
        <f t="shared" si="180"/>
        <v>0</v>
      </c>
      <c r="P189" s="11">
        <f t="shared" si="180"/>
        <v>0</v>
      </c>
      <c r="Q189" s="11">
        <f t="shared" si="180"/>
        <v>0</v>
      </c>
      <c r="R189" s="11">
        <f t="shared" si="180"/>
        <v>0</v>
      </c>
      <c r="S189" s="11">
        <f t="shared" si="180"/>
        <v>0</v>
      </c>
      <c r="T189" s="11">
        <f t="shared" si="180"/>
        <v>0</v>
      </c>
      <c r="U189" s="11">
        <f t="shared" si="180"/>
        <v>0</v>
      </c>
      <c r="V189" s="11">
        <f t="shared" si="180"/>
        <v>0</v>
      </c>
      <c r="W189" s="11">
        <f t="shared" si="180"/>
        <v>0</v>
      </c>
      <c r="X189" s="11">
        <f t="shared" si="180"/>
        <v>0</v>
      </c>
      <c r="Y189" s="11">
        <f t="shared" si="180"/>
        <v>0</v>
      </c>
      <c r="Z189" s="11"/>
      <c r="AA189" s="11">
        <f t="shared" si="151"/>
        <v>0</v>
      </c>
      <c r="AB189" s="11"/>
      <c r="AC189" s="11">
        <f aca="true" t="shared" si="181" ref="AC189:AK189">IF(AC88=0,0,AC$8*AC$10/AC88)</f>
        <v>0</v>
      </c>
      <c r="AD189" s="11">
        <f t="shared" si="181"/>
        <v>0</v>
      </c>
      <c r="AE189" s="11">
        <f t="shared" si="181"/>
        <v>0</v>
      </c>
      <c r="AF189" s="11">
        <f t="shared" si="181"/>
        <v>0</v>
      </c>
      <c r="AG189" s="11">
        <f t="shared" si="181"/>
        <v>0</v>
      </c>
      <c r="AH189" s="11">
        <f t="shared" si="181"/>
        <v>0</v>
      </c>
      <c r="AI189" s="11">
        <f t="shared" si="181"/>
        <v>0</v>
      </c>
      <c r="AJ189" s="11">
        <f t="shared" si="181"/>
        <v>0</v>
      </c>
      <c r="AK189" s="11">
        <f t="shared" si="181"/>
        <v>0</v>
      </c>
      <c r="AL189" s="11"/>
      <c r="AM189" s="11">
        <f t="shared" si="167"/>
        <v>0</v>
      </c>
      <c r="AN189" s="11">
        <f t="shared" si="167"/>
        <v>0</v>
      </c>
      <c r="AO189" s="11">
        <f t="shared" si="167"/>
        <v>0</v>
      </c>
      <c r="AP189" s="11">
        <f t="shared" si="167"/>
        <v>0</v>
      </c>
      <c r="AQ189" s="11">
        <f t="shared" si="167"/>
        <v>0</v>
      </c>
      <c r="AR189" s="11">
        <f t="shared" si="167"/>
        <v>0</v>
      </c>
      <c r="AS189" s="11">
        <f t="shared" si="167"/>
        <v>0</v>
      </c>
      <c r="AT189" s="11">
        <f t="shared" si="167"/>
        <v>0</v>
      </c>
      <c r="AU189" s="11"/>
      <c r="AV189" s="11">
        <f t="shared" si="153"/>
        <v>0</v>
      </c>
      <c r="AW189" s="11"/>
    </row>
    <row r="190" spans="2:49" ht="12.75">
      <c r="B190" s="3">
        <v>79</v>
      </c>
      <c r="C190" s="3">
        <f ca="1">SUM(INDIRECT(ADDRESS(ROW(),DATA!$F$38)&amp;":"&amp;ADDRESS(ROW(),DATA!$F$39)))</f>
        <v>0</v>
      </c>
      <c r="D190" s="3"/>
      <c r="E190" s="3"/>
      <c r="F190" s="11">
        <f t="shared" si="164"/>
        <v>0</v>
      </c>
      <c r="G190" s="11">
        <f t="shared" si="164"/>
        <v>0</v>
      </c>
      <c r="H190" s="11">
        <f t="shared" si="164"/>
        <v>0</v>
      </c>
      <c r="I190" s="11">
        <f t="shared" si="164"/>
        <v>0</v>
      </c>
      <c r="J190" s="11">
        <f t="shared" si="164"/>
        <v>0</v>
      </c>
      <c r="K190" s="11">
        <f t="shared" si="164"/>
        <v>0</v>
      </c>
      <c r="L190" s="11"/>
      <c r="M190" s="11">
        <f aca="true" t="shared" si="182" ref="M190:Y190">IF(M89=0,0,M$8*M$10/M89)</f>
        <v>0</v>
      </c>
      <c r="N190" s="11">
        <f t="shared" si="182"/>
        <v>0</v>
      </c>
      <c r="O190" s="11">
        <f t="shared" si="182"/>
        <v>0</v>
      </c>
      <c r="P190" s="11">
        <f t="shared" si="182"/>
        <v>0</v>
      </c>
      <c r="Q190" s="11">
        <f t="shared" si="182"/>
        <v>0</v>
      </c>
      <c r="R190" s="11">
        <f t="shared" si="182"/>
        <v>0</v>
      </c>
      <c r="S190" s="11">
        <f t="shared" si="182"/>
        <v>0</v>
      </c>
      <c r="T190" s="11">
        <f t="shared" si="182"/>
        <v>0</v>
      </c>
      <c r="U190" s="11">
        <f t="shared" si="182"/>
        <v>0</v>
      </c>
      <c r="V190" s="11">
        <f t="shared" si="182"/>
        <v>0</v>
      </c>
      <c r="W190" s="11">
        <f t="shared" si="182"/>
        <v>0</v>
      </c>
      <c r="X190" s="11">
        <f t="shared" si="182"/>
        <v>0</v>
      </c>
      <c r="Y190" s="11">
        <f t="shared" si="182"/>
        <v>0</v>
      </c>
      <c r="Z190" s="11"/>
      <c r="AA190" s="11">
        <f t="shared" si="151"/>
        <v>0</v>
      </c>
      <c r="AB190" s="11"/>
      <c r="AC190" s="11">
        <f aca="true" t="shared" si="183" ref="AC190:AK190">IF(AC89=0,0,AC$8*AC$10/AC89)</f>
        <v>0</v>
      </c>
      <c r="AD190" s="11">
        <f t="shared" si="183"/>
        <v>0</v>
      </c>
      <c r="AE190" s="11">
        <f t="shared" si="183"/>
        <v>0</v>
      </c>
      <c r="AF190" s="11">
        <f t="shared" si="183"/>
        <v>0</v>
      </c>
      <c r="AG190" s="11">
        <f t="shared" si="183"/>
        <v>0</v>
      </c>
      <c r="AH190" s="11">
        <f t="shared" si="183"/>
        <v>0</v>
      </c>
      <c r="AI190" s="11">
        <f t="shared" si="183"/>
        <v>0</v>
      </c>
      <c r="AJ190" s="11">
        <f t="shared" si="183"/>
        <v>0</v>
      </c>
      <c r="AK190" s="11">
        <f t="shared" si="183"/>
        <v>0</v>
      </c>
      <c r="AL190" s="11"/>
      <c r="AM190" s="11">
        <f t="shared" si="167"/>
        <v>0</v>
      </c>
      <c r="AN190" s="11">
        <f t="shared" si="167"/>
        <v>0</v>
      </c>
      <c r="AO190" s="11">
        <f t="shared" si="167"/>
        <v>0</v>
      </c>
      <c r="AP190" s="11">
        <f t="shared" si="167"/>
        <v>0</v>
      </c>
      <c r="AQ190" s="11">
        <f t="shared" si="167"/>
        <v>0</v>
      </c>
      <c r="AR190" s="11">
        <f t="shared" si="167"/>
        <v>0</v>
      </c>
      <c r="AS190" s="11">
        <f t="shared" si="167"/>
        <v>0</v>
      </c>
      <c r="AT190" s="11">
        <f t="shared" si="167"/>
        <v>0</v>
      </c>
      <c r="AU190" s="11"/>
      <c r="AV190" s="11">
        <f t="shared" si="153"/>
        <v>0</v>
      </c>
      <c r="AW190" s="11"/>
    </row>
    <row r="191" spans="2:49" ht="12.75">
      <c r="B191" s="3">
        <v>80</v>
      </c>
      <c r="C191" s="3">
        <f ca="1">SUM(INDIRECT(ADDRESS(ROW(),DATA!$F$38)&amp;":"&amp;ADDRESS(ROW(),DATA!$F$39)))</f>
        <v>0</v>
      </c>
      <c r="D191" s="3"/>
      <c r="E191" s="3"/>
      <c r="F191" s="11">
        <f t="shared" si="164"/>
        <v>0</v>
      </c>
      <c r="G191" s="11">
        <f t="shared" si="164"/>
        <v>0</v>
      </c>
      <c r="H191" s="11">
        <f t="shared" si="164"/>
        <v>0</v>
      </c>
      <c r="I191" s="11">
        <f t="shared" si="164"/>
        <v>0</v>
      </c>
      <c r="J191" s="11">
        <f t="shared" si="164"/>
        <v>0</v>
      </c>
      <c r="K191" s="11">
        <f t="shared" si="164"/>
        <v>0</v>
      </c>
      <c r="L191" s="11"/>
      <c r="M191" s="11">
        <f aca="true" t="shared" si="184" ref="M191:Y191">IF(M90=0,0,M$8*M$10/M90)</f>
        <v>0</v>
      </c>
      <c r="N191" s="11">
        <f t="shared" si="184"/>
        <v>0</v>
      </c>
      <c r="O191" s="11">
        <f t="shared" si="184"/>
        <v>0</v>
      </c>
      <c r="P191" s="11">
        <f t="shared" si="184"/>
        <v>0</v>
      </c>
      <c r="Q191" s="11">
        <f t="shared" si="184"/>
        <v>0</v>
      </c>
      <c r="R191" s="11">
        <f t="shared" si="184"/>
        <v>0</v>
      </c>
      <c r="S191" s="11">
        <f t="shared" si="184"/>
        <v>0</v>
      </c>
      <c r="T191" s="11">
        <f t="shared" si="184"/>
        <v>0</v>
      </c>
      <c r="U191" s="11">
        <f t="shared" si="184"/>
        <v>0</v>
      </c>
      <c r="V191" s="11">
        <f t="shared" si="184"/>
        <v>0</v>
      </c>
      <c r="W191" s="11">
        <f t="shared" si="184"/>
        <v>0</v>
      </c>
      <c r="X191" s="11">
        <f t="shared" si="184"/>
        <v>0</v>
      </c>
      <c r="Y191" s="11">
        <f t="shared" si="184"/>
        <v>0</v>
      </c>
      <c r="Z191" s="11"/>
      <c r="AA191" s="11">
        <f t="shared" si="151"/>
        <v>0</v>
      </c>
      <c r="AB191" s="11"/>
      <c r="AC191" s="11">
        <f aca="true" t="shared" si="185" ref="AC191:AK191">IF(AC90=0,0,AC$8*AC$10/AC90)</f>
        <v>0</v>
      </c>
      <c r="AD191" s="11">
        <f t="shared" si="185"/>
        <v>0</v>
      </c>
      <c r="AE191" s="11">
        <f t="shared" si="185"/>
        <v>0</v>
      </c>
      <c r="AF191" s="11">
        <f t="shared" si="185"/>
        <v>0</v>
      </c>
      <c r="AG191" s="11">
        <f t="shared" si="185"/>
        <v>0</v>
      </c>
      <c r="AH191" s="11">
        <f t="shared" si="185"/>
        <v>0</v>
      </c>
      <c r="AI191" s="11">
        <f t="shared" si="185"/>
        <v>0</v>
      </c>
      <c r="AJ191" s="11">
        <f t="shared" si="185"/>
        <v>0</v>
      </c>
      <c r="AK191" s="11">
        <f t="shared" si="185"/>
        <v>0</v>
      </c>
      <c r="AL191" s="11"/>
      <c r="AM191" s="11">
        <f t="shared" si="167"/>
        <v>0</v>
      </c>
      <c r="AN191" s="11">
        <f t="shared" si="167"/>
        <v>0</v>
      </c>
      <c r="AO191" s="11">
        <f t="shared" si="167"/>
        <v>0</v>
      </c>
      <c r="AP191" s="11">
        <f t="shared" si="167"/>
        <v>0</v>
      </c>
      <c r="AQ191" s="11">
        <f t="shared" si="167"/>
        <v>0</v>
      </c>
      <c r="AR191" s="11">
        <f t="shared" si="167"/>
        <v>0</v>
      </c>
      <c r="AS191" s="11">
        <f t="shared" si="167"/>
        <v>0</v>
      </c>
      <c r="AT191" s="11">
        <f t="shared" si="167"/>
        <v>0</v>
      </c>
      <c r="AU191" s="11"/>
      <c r="AV191" s="11">
        <f t="shared" si="153"/>
        <v>0</v>
      </c>
      <c r="AW191" s="11"/>
    </row>
    <row r="192" spans="2:49" ht="12.75">
      <c r="B192" s="3">
        <v>81</v>
      </c>
      <c r="C192" s="3">
        <f ca="1">SUM(INDIRECT(ADDRESS(ROW(),DATA!$F$38)&amp;":"&amp;ADDRESS(ROW(),DATA!$F$39)))</f>
        <v>0</v>
      </c>
      <c r="D192" s="3"/>
      <c r="E192" s="3"/>
      <c r="F192" s="11">
        <f aca="true" t="shared" si="186" ref="F192:K201">IF(F91=0,0,F$8*F$10/F91)</f>
        <v>0</v>
      </c>
      <c r="G192" s="11">
        <f t="shared" si="186"/>
        <v>0</v>
      </c>
      <c r="H192" s="11">
        <f t="shared" si="186"/>
        <v>0</v>
      </c>
      <c r="I192" s="11">
        <f t="shared" si="186"/>
        <v>0</v>
      </c>
      <c r="J192" s="11">
        <f t="shared" si="186"/>
        <v>0</v>
      </c>
      <c r="K192" s="11">
        <f t="shared" si="186"/>
        <v>0</v>
      </c>
      <c r="L192" s="11"/>
      <c r="M192" s="11">
        <f aca="true" t="shared" si="187" ref="M192:Y192">IF(M91=0,0,M$8*M$10/M91)</f>
        <v>0</v>
      </c>
      <c r="N192" s="11">
        <f t="shared" si="187"/>
        <v>0</v>
      </c>
      <c r="O192" s="11">
        <f t="shared" si="187"/>
        <v>0</v>
      </c>
      <c r="P192" s="11">
        <f t="shared" si="187"/>
        <v>0</v>
      </c>
      <c r="Q192" s="11">
        <f t="shared" si="187"/>
        <v>0</v>
      </c>
      <c r="R192" s="11">
        <f t="shared" si="187"/>
        <v>0</v>
      </c>
      <c r="S192" s="11">
        <f t="shared" si="187"/>
        <v>0</v>
      </c>
      <c r="T192" s="11">
        <f t="shared" si="187"/>
        <v>0</v>
      </c>
      <c r="U192" s="11">
        <f t="shared" si="187"/>
        <v>0</v>
      </c>
      <c r="V192" s="11">
        <f t="shared" si="187"/>
        <v>0</v>
      </c>
      <c r="W192" s="11">
        <f t="shared" si="187"/>
        <v>0</v>
      </c>
      <c r="X192" s="11">
        <f t="shared" si="187"/>
        <v>0</v>
      </c>
      <c r="Y192" s="11">
        <f t="shared" si="187"/>
        <v>0</v>
      </c>
      <c r="Z192" s="11"/>
      <c r="AA192" s="11">
        <f t="shared" si="151"/>
        <v>0</v>
      </c>
      <c r="AB192" s="11"/>
      <c r="AC192" s="11">
        <f aca="true" t="shared" si="188" ref="AC192:AK192">IF(AC91=0,0,AC$8*AC$10/AC91)</f>
        <v>0</v>
      </c>
      <c r="AD192" s="11">
        <f t="shared" si="188"/>
        <v>0</v>
      </c>
      <c r="AE192" s="11">
        <f t="shared" si="188"/>
        <v>0</v>
      </c>
      <c r="AF192" s="11">
        <f t="shared" si="188"/>
        <v>0</v>
      </c>
      <c r="AG192" s="11">
        <f t="shared" si="188"/>
        <v>0</v>
      </c>
      <c r="AH192" s="11">
        <f t="shared" si="188"/>
        <v>0</v>
      </c>
      <c r="AI192" s="11">
        <f t="shared" si="188"/>
        <v>0</v>
      </c>
      <c r="AJ192" s="11">
        <f t="shared" si="188"/>
        <v>0</v>
      </c>
      <c r="AK192" s="11">
        <f t="shared" si="188"/>
        <v>0</v>
      </c>
      <c r="AL192" s="11"/>
      <c r="AM192" s="11">
        <f aca="true" t="shared" si="189" ref="AM192:AT201">IF(AM91=0,0,AM$8*AM$10/AM91)</f>
        <v>0</v>
      </c>
      <c r="AN192" s="11">
        <f t="shared" si="189"/>
        <v>0</v>
      </c>
      <c r="AO192" s="11">
        <f t="shared" si="189"/>
        <v>0</v>
      </c>
      <c r="AP192" s="11">
        <f t="shared" si="189"/>
        <v>0</v>
      </c>
      <c r="AQ192" s="11">
        <f t="shared" si="189"/>
        <v>0</v>
      </c>
      <c r="AR192" s="11">
        <f t="shared" si="189"/>
        <v>0</v>
      </c>
      <c r="AS192" s="11">
        <f t="shared" si="189"/>
        <v>0</v>
      </c>
      <c r="AT192" s="11">
        <f t="shared" si="189"/>
        <v>0</v>
      </c>
      <c r="AU192" s="11"/>
      <c r="AV192" s="11">
        <f t="shared" si="153"/>
        <v>0</v>
      </c>
      <c r="AW192" s="11"/>
    </row>
    <row r="193" spans="2:49" ht="12.75">
      <c r="B193" s="3">
        <v>82</v>
      </c>
      <c r="C193" s="3">
        <f ca="1">SUM(INDIRECT(ADDRESS(ROW(),DATA!$F$38)&amp;":"&amp;ADDRESS(ROW(),DATA!$F$39)))</f>
        <v>0</v>
      </c>
      <c r="D193" s="3"/>
      <c r="E193" s="3"/>
      <c r="F193" s="11">
        <f t="shared" si="186"/>
        <v>0</v>
      </c>
      <c r="G193" s="11">
        <f t="shared" si="186"/>
        <v>0</v>
      </c>
      <c r="H193" s="11">
        <f t="shared" si="186"/>
        <v>0</v>
      </c>
      <c r="I193" s="11">
        <f t="shared" si="186"/>
        <v>0</v>
      </c>
      <c r="J193" s="11">
        <f t="shared" si="186"/>
        <v>0</v>
      </c>
      <c r="K193" s="11">
        <f t="shared" si="186"/>
        <v>0</v>
      </c>
      <c r="L193" s="11"/>
      <c r="M193" s="11">
        <f aca="true" t="shared" si="190" ref="M193:Y193">IF(M92=0,0,M$8*M$10/M92)</f>
        <v>0</v>
      </c>
      <c r="N193" s="11">
        <f t="shared" si="190"/>
        <v>0</v>
      </c>
      <c r="O193" s="11">
        <f t="shared" si="190"/>
        <v>0</v>
      </c>
      <c r="P193" s="11">
        <f t="shared" si="190"/>
        <v>0</v>
      </c>
      <c r="Q193" s="11">
        <f t="shared" si="190"/>
        <v>0</v>
      </c>
      <c r="R193" s="11">
        <f t="shared" si="190"/>
        <v>0</v>
      </c>
      <c r="S193" s="11">
        <f t="shared" si="190"/>
        <v>0</v>
      </c>
      <c r="T193" s="11">
        <f t="shared" si="190"/>
        <v>0</v>
      </c>
      <c r="U193" s="11">
        <f t="shared" si="190"/>
        <v>0</v>
      </c>
      <c r="V193" s="11">
        <f t="shared" si="190"/>
        <v>0</v>
      </c>
      <c r="W193" s="11">
        <f t="shared" si="190"/>
        <v>0</v>
      </c>
      <c r="X193" s="11">
        <f t="shared" si="190"/>
        <v>0</v>
      </c>
      <c r="Y193" s="11">
        <f t="shared" si="190"/>
        <v>0</v>
      </c>
      <c r="Z193" s="11"/>
      <c r="AA193" s="11">
        <f t="shared" si="151"/>
        <v>0</v>
      </c>
      <c r="AB193" s="11"/>
      <c r="AC193" s="11">
        <f aca="true" t="shared" si="191" ref="AC193:AK193">IF(AC92=0,0,AC$8*AC$10/AC92)</f>
        <v>0</v>
      </c>
      <c r="AD193" s="11">
        <f t="shared" si="191"/>
        <v>0</v>
      </c>
      <c r="AE193" s="11">
        <f t="shared" si="191"/>
        <v>0</v>
      </c>
      <c r="AF193" s="11">
        <f t="shared" si="191"/>
        <v>0</v>
      </c>
      <c r="AG193" s="11">
        <f t="shared" si="191"/>
        <v>0</v>
      </c>
      <c r="AH193" s="11">
        <f t="shared" si="191"/>
        <v>0</v>
      </c>
      <c r="AI193" s="11">
        <f t="shared" si="191"/>
        <v>0</v>
      </c>
      <c r="AJ193" s="11">
        <f t="shared" si="191"/>
        <v>0</v>
      </c>
      <c r="AK193" s="11">
        <f t="shared" si="191"/>
        <v>0</v>
      </c>
      <c r="AL193" s="11"/>
      <c r="AM193" s="11">
        <f t="shared" si="189"/>
        <v>0</v>
      </c>
      <c r="AN193" s="11">
        <f t="shared" si="189"/>
        <v>0</v>
      </c>
      <c r="AO193" s="11">
        <f t="shared" si="189"/>
        <v>0</v>
      </c>
      <c r="AP193" s="11">
        <f t="shared" si="189"/>
        <v>0</v>
      </c>
      <c r="AQ193" s="11">
        <f t="shared" si="189"/>
        <v>0</v>
      </c>
      <c r="AR193" s="11">
        <f t="shared" si="189"/>
        <v>0</v>
      </c>
      <c r="AS193" s="11">
        <f t="shared" si="189"/>
        <v>0</v>
      </c>
      <c r="AT193" s="11">
        <f t="shared" si="189"/>
        <v>0</v>
      </c>
      <c r="AU193" s="11"/>
      <c r="AV193" s="11">
        <f t="shared" si="153"/>
        <v>0</v>
      </c>
      <c r="AW193" s="11"/>
    </row>
    <row r="194" spans="2:49" ht="12.75">
      <c r="B194" s="3">
        <v>83</v>
      </c>
      <c r="C194" s="3">
        <f ca="1">SUM(INDIRECT(ADDRESS(ROW(),DATA!$F$38)&amp;":"&amp;ADDRESS(ROW(),DATA!$F$39)))</f>
        <v>0</v>
      </c>
      <c r="D194" s="3"/>
      <c r="E194" s="3"/>
      <c r="F194" s="11">
        <f t="shared" si="186"/>
        <v>0</v>
      </c>
      <c r="G194" s="11">
        <f t="shared" si="186"/>
        <v>0</v>
      </c>
      <c r="H194" s="11">
        <f t="shared" si="186"/>
        <v>0</v>
      </c>
      <c r="I194" s="11">
        <f t="shared" si="186"/>
        <v>0</v>
      </c>
      <c r="J194" s="11">
        <f t="shared" si="186"/>
        <v>0</v>
      </c>
      <c r="K194" s="11">
        <f t="shared" si="186"/>
        <v>0</v>
      </c>
      <c r="L194" s="11"/>
      <c r="M194" s="11">
        <f aca="true" t="shared" si="192" ref="M194:Y194">IF(M93=0,0,M$8*M$10/M93)</f>
        <v>0</v>
      </c>
      <c r="N194" s="11">
        <f t="shared" si="192"/>
        <v>0</v>
      </c>
      <c r="O194" s="11">
        <f t="shared" si="192"/>
        <v>0</v>
      </c>
      <c r="P194" s="11">
        <f t="shared" si="192"/>
        <v>0</v>
      </c>
      <c r="Q194" s="11">
        <f t="shared" si="192"/>
        <v>0</v>
      </c>
      <c r="R194" s="11">
        <f t="shared" si="192"/>
        <v>0</v>
      </c>
      <c r="S194" s="11">
        <f t="shared" si="192"/>
        <v>0</v>
      </c>
      <c r="T194" s="11">
        <f t="shared" si="192"/>
        <v>0</v>
      </c>
      <c r="U194" s="11">
        <f t="shared" si="192"/>
        <v>0</v>
      </c>
      <c r="V194" s="11">
        <f t="shared" si="192"/>
        <v>0</v>
      </c>
      <c r="W194" s="11">
        <f t="shared" si="192"/>
        <v>0</v>
      </c>
      <c r="X194" s="11">
        <f t="shared" si="192"/>
        <v>0</v>
      </c>
      <c r="Y194" s="11">
        <f t="shared" si="192"/>
        <v>0</v>
      </c>
      <c r="Z194" s="11"/>
      <c r="AA194" s="11">
        <f t="shared" si="151"/>
        <v>0</v>
      </c>
      <c r="AB194" s="11"/>
      <c r="AC194" s="11">
        <f aca="true" t="shared" si="193" ref="AC194:AK194">IF(AC93=0,0,AC$8*AC$10/AC93)</f>
        <v>0</v>
      </c>
      <c r="AD194" s="11">
        <f t="shared" si="193"/>
        <v>0</v>
      </c>
      <c r="AE194" s="11">
        <f t="shared" si="193"/>
        <v>0</v>
      </c>
      <c r="AF194" s="11">
        <f t="shared" si="193"/>
        <v>0</v>
      </c>
      <c r="AG194" s="11">
        <f t="shared" si="193"/>
        <v>0</v>
      </c>
      <c r="AH194" s="11">
        <f t="shared" si="193"/>
        <v>0</v>
      </c>
      <c r="AI194" s="11">
        <f t="shared" si="193"/>
        <v>0</v>
      </c>
      <c r="AJ194" s="11">
        <f t="shared" si="193"/>
        <v>0</v>
      </c>
      <c r="AK194" s="11">
        <f t="shared" si="193"/>
        <v>0</v>
      </c>
      <c r="AL194" s="11"/>
      <c r="AM194" s="11">
        <f t="shared" si="189"/>
        <v>0</v>
      </c>
      <c r="AN194" s="11">
        <f t="shared" si="189"/>
        <v>0</v>
      </c>
      <c r="AO194" s="11">
        <f t="shared" si="189"/>
        <v>0</v>
      </c>
      <c r="AP194" s="11">
        <f t="shared" si="189"/>
        <v>0</v>
      </c>
      <c r="AQ194" s="11">
        <f t="shared" si="189"/>
        <v>0</v>
      </c>
      <c r="AR194" s="11">
        <f t="shared" si="189"/>
        <v>0</v>
      </c>
      <c r="AS194" s="11">
        <f t="shared" si="189"/>
        <v>0</v>
      </c>
      <c r="AT194" s="11">
        <f t="shared" si="189"/>
        <v>0</v>
      </c>
      <c r="AU194" s="11"/>
      <c r="AV194" s="11">
        <f t="shared" si="153"/>
        <v>0</v>
      </c>
      <c r="AW194" s="11"/>
    </row>
    <row r="195" spans="2:49" ht="12.75">
      <c r="B195" s="3">
        <v>84</v>
      </c>
      <c r="C195" s="3">
        <f ca="1">SUM(INDIRECT(ADDRESS(ROW(),DATA!$F$38)&amp;":"&amp;ADDRESS(ROW(),DATA!$F$39)))</f>
        <v>0</v>
      </c>
      <c r="D195" s="3"/>
      <c r="E195" s="3"/>
      <c r="F195" s="11">
        <f t="shared" si="186"/>
        <v>0</v>
      </c>
      <c r="G195" s="11">
        <f t="shared" si="186"/>
        <v>0</v>
      </c>
      <c r="H195" s="11">
        <f t="shared" si="186"/>
        <v>0</v>
      </c>
      <c r="I195" s="11">
        <f t="shared" si="186"/>
        <v>0</v>
      </c>
      <c r="J195" s="11">
        <f t="shared" si="186"/>
        <v>0</v>
      </c>
      <c r="K195" s="11">
        <f t="shared" si="186"/>
        <v>0</v>
      </c>
      <c r="L195" s="11"/>
      <c r="M195" s="11">
        <f aca="true" t="shared" si="194" ref="M195:Y195">IF(M94=0,0,M$8*M$10/M94)</f>
        <v>0</v>
      </c>
      <c r="N195" s="11">
        <f t="shared" si="194"/>
        <v>0</v>
      </c>
      <c r="O195" s="11">
        <f t="shared" si="194"/>
        <v>0</v>
      </c>
      <c r="P195" s="11">
        <f t="shared" si="194"/>
        <v>0</v>
      </c>
      <c r="Q195" s="11">
        <f t="shared" si="194"/>
        <v>0</v>
      </c>
      <c r="R195" s="11">
        <f t="shared" si="194"/>
        <v>0</v>
      </c>
      <c r="S195" s="11">
        <f t="shared" si="194"/>
        <v>0</v>
      </c>
      <c r="T195" s="11">
        <f t="shared" si="194"/>
        <v>0</v>
      </c>
      <c r="U195" s="11">
        <f t="shared" si="194"/>
        <v>0</v>
      </c>
      <c r="V195" s="11">
        <f t="shared" si="194"/>
        <v>0</v>
      </c>
      <c r="W195" s="11">
        <f t="shared" si="194"/>
        <v>0</v>
      </c>
      <c r="X195" s="11">
        <f t="shared" si="194"/>
        <v>0</v>
      </c>
      <c r="Y195" s="11">
        <f t="shared" si="194"/>
        <v>0</v>
      </c>
      <c r="Z195" s="11"/>
      <c r="AA195" s="11">
        <f t="shared" si="151"/>
        <v>0</v>
      </c>
      <c r="AB195" s="11"/>
      <c r="AC195" s="11">
        <f aca="true" t="shared" si="195" ref="AC195:AK195">IF(AC94=0,0,AC$8*AC$10/AC94)</f>
        <v>0</v>
      </c>
      <c r="AD195" s="11">
        <f t="shared" si="195"/>
        <v>0</v>
      </c>
      <c r="AE195" s="11">
        <f t="shared" si="195"/>
        <v>0</v>
      </c>
      <c r="AF195" s="11">
        <f t="shared" si="195"/>
        <v>0</v>
      </c>
      <c r="AG195" s="11">
        <f t="shared" si="195"/>
        <v>0</v>
      </c>
      <c r="AH195" s="11">
        <f t="shared" si="195"/>
        <v>0</v>
      </c>
      <c r="AI195" s="11">
        <f t="shared" si="195"/>
        <v>0</v>
      </c>
      <c r="AJ195" s="11">
        <f t="shared" si="195"/>
        <v>0</v>
      </c>
      <c r="AK195" s="11">
        <f t="shared" si="195"/>
        <v>0</v>
      </c>
      <c r="AL195" s="11"/>
      <c r="AM195" s="11">
        <f t="shared" si="189"/>
        <v>0</v>
      </c>
      <c r="AN195" s="11">
        <f t="shared" si="189"/>
        <v>0</v>
      </c>
      <c r="AO195" s="11">
        <f t="shared" si="189"/>
        <v>0</v>
      </c>
      <c r="AP195" s="11">
        <f t="shared" si="189"/>
        <v>0</v>
      </c>
      <c r="AQ195" s="11">
        <f t="shared" si="189"/>
        <v>0</v>
      </c>
      <c r="AR195" s="11">
        <f t="shared" si="189"/>
        <v>0</v>
      </c>
      <c r="AS195" s="11">
        <f t="shared" si="189"/>
        <v>0</v>
      </c>
      <c r="AT195" s="11">
        <f t="shared" si="189"/>
        <v>0</v>
      </c>
      <c r="AU195" s="11"/>
      <c r="AV195" s="11">
        <f t="shared" si="153"/>
        <v>0</v>
      </c>
      <c r="AW195" s="11"/>
    </row>
    <row r="196" spans="2:49" ht="12.75">
      <c r="B196" s="3">
        <v>85</v>
      </c>
      <c r="C196" s="3">
        <f ca="1">SUM(INDIRECT(ADDRESS(ROW(),DATA!$F$38)&amp;":"&amp;ADDRESS(ROW(),DATA!$F$39)))</f>
        <v>0</v>
      </c>
      <c r="D196" s="3"/>
      <c r="E196" s="3"/>
      <c r="F196" s="11">
        <f t="shared" si="186"/>
        <v>0</v>
      </c>
      <c r="G196" s="11">
        <f t="shared" si="186"/>
        <v>0</v>
      </c>
      <c r="H196" s="11">
        <f t="shared" si="186"/>
        <v>0</v>
      </c>
      <c r="I196" s="11">
        <f t="shared" si="186"/>
        <v>0</v>
      </c>
      <c r="J196" s="11">
        <f t="shared" si="186"/>
        <v>0</v>
      </c>
      <c r="K196" s="11">
        <f t="shared" si="186"/>
        <v>0</v>
      </c>
      <c r="L196" s="11"/>
      <c r="M196" s="11">
        <f aca="true" t="shared" si="196" ref="M196:Y196">IF(M95=0,0,M$8*M$10/M95)</f>
        <v>0</v>
      </c>
      <c r="N196" s="11">
        <f t="shared" si="196"/>
        <v>0</v>
      </c>
      <c r="O196" s="11">
        <f t="shared" si="196"/>
        <v>0</v>
      </c>
      <c r="P196" s="11">
        <f t="shared" si="196"/>
        <v>0</v>
      </c>
      <c r="Q196" s="11">
        <f t="shared" si="196"/>
        <v>0</v>
      </c>
      <c r="R196" s="11">
        <f t="shared" si="196"/>
        <v>0</v>
      </c>
      <c r="S196" s="11">
        <f t="shared" si="196"/>
        <v>0</v>
      </c>
      <c r="T196" s="11">
        <f t="shared" si="196"/>
        <v>0</v>
      </c>
      <c r="U196" s="11">
        <f t="shared" si="196"/>
        <v>0</v>
      </c>
      <c r="V196" s="11">
        <f t="shared" si="196"/>
        <v>0</v>
      </c>
      <c r="W196" s="11">
        <f t="shared" si="196"/>
        <v>0</v>
      </c>
      <c r="X196" s="11">
        <f t="shared" si="196"/>
        <v>0</v>
      </c>
      <c r="Y196" s="11">
        <f t="shared" si="196"/>
        <v>0</v>
      </c>
      <c r="Z196" s="11"/>
      <c r="AA196" s="11">
        <f t="shared" si="151"/>
        <v>0</v>
      </c>
      <c r="AB196" s="11"/>
      <c r="AC196" s="11">
        <f aca="true" t="shared" si="197" ref="AC196:AK196">IF(AC95=0,0,AC$8*AC$10/AC95)</f>
        <v>0</v>
      </c>
      <c r="AD196" s="11">
        <f t="shared" si="197"/>
        <v>0</v>
      </c>
      <c r="AE196" s="11">
        <f t="shared" si="197"/>
        <v>0</v>
      </c>
      <c r="AF196" s="11">
        <f t="shared" si="197"/>
        <v>0</v>
      </c>
      <c r="AG196" s="11">
        <f t="shared" si="197"/>
        <v>0</v>
      </c>
      <c r="AH196" s="11">
        <f t="shared" si="197"/>
        <v>0</v>
      </c>
      <c r="AI196" s="11">
        <f t="shared" si="197"/>
        <v>0</v>
      </c>
      <c r="AJ196" s="11">
        <f t="shared" si="197"/>
        <v>0</v>
      </c>
      <c r="AK196" s="11">
        <f t="shared" si="197"/>
        <v>0</v>
      </c>
      <c r="AL196" s="11"/>
      <c r="AM196" s="11">
        <f t="shared" si="189"/>
        <v>0</v>
      </c>
      <c r="AN196" s="11">
        <f t="shared" si="189"/>
        <v>0</v>
      </c>
      <c r="AO196" s="11">
        <f t="shared" si="189"/>
        <v>0</v>
      </c>
      <c r="AP196" s="11">
        <f t="shared" si="189"/>
        <v>0</v>
      </c>
      <c r="AQ196" s="11">
        <f t="shared" si="189"/>
        <v>0</v>
      </c>
      <c r="AR196" s="11">
        <f t="shared" si="189"/>
        <v>0</v>
      </c>
      <c r="AS196" s="11">
        <f t="shared" si="189"/>
        <v>0</v>
      </c>
      <c r="AT196" s="11">
        <f t="shared" si="189"/>
        <v>0</v>
      </c>
      <c r="AU196" s="11"/>
      <c r="AV196" s="11">
        <f t="shared" si="153"/>
        <v>0</v>
      </c>
      <c r="AW196" s="11"/>
    </row>
    <row r="197" spans="2:49" ht="12.75">
      <c r="B197" s="3">
        <v>86</v>
      </c>
      <c r="C197" s="3">
        <f ca="1">SUM(INDIRECT(ADDRESS(ROW(),DATA!$F$38)&amp;":"&amp;ADDRESS(ROW(),DATA!$F$39)))</f>
        <v>0</v>
      </c>
      <c r="D197" s="3"/>
      <c r="E197" s="3"/>
      <c r="F197" s="11">
        <f t="shared" si="186"/>
        <v>0</v>
      </c>
      <c r="G197" s="11">
        <f t="shared" si="186"/>
        <v>0</v>
      </c>
      <c r="H197" s="11">
        <f t="shared" si="186"/>
        <v>0</v>
      </c>
      <c r="I197" s="11">
        <f t="shared" si="186"/>
        <v>0</v>
      </c>
      <c r="J197" s="11">
        <f t="shared" si="186"/>
        <v>0</v>
      </c>
      <c r="K197" s="11">
        <f t="shared" si="186"/>
        <v>0</v>
      </c>
      <c r="L197" s="11"/>
      <c r="M197" s="11">
        <f aca="true" t="shared" si="198" ref="M197:Y197">IF(M96=0,0,M$8*M$10/M96)</f>
        <v>0</v>
      </c>
      <c r="N197" s="11">
        <f t="shared" si="198"/>
        <v>0</v>
      </c>
      <c r="O197" s="11">
        <f t="shared" si="198"/>
        <v>0</v>
      </c>
      <c r="P197" s="11">
        <f t="shared" si="198"/>
        <v>0</v>
      </c>
      <c r="Q197" s="11">
        <f t="shared" si="198"/>
        <v>0</v>
      </c>
      <c r="R197" s="11">
        <f t="shared" si="198"/>
        <v>0</v>
      </c>
      <c r="S197" s="11">
        <f t="shared" si="198"/>
        <v>0</v>
      </c>
      <c r="T197" s="11">
        <f t="shared" si="198"/>
        <v>0</v>
      </c>
      <c r="U197" s="11">
        <f t="shared" si="198"/>
        <v>0</v>
      </c>
      <c r="V197" s="11">
        <f t="shared" si="198"/>
        <v>0</v>
      </c>
      <c r="W197" s="11">
        <f t="shared" si="198"/>
        <v>0</v>
      </c>
      <c r="X197" s="11">
        <f t="shared" si="198"/>
        <v>0</v>
      </c>
      <c r="Y197" s="11">
        <f t="shared" si="198"/>
        <v>0</v>
      </c>
      <c r="Z197" s="11"/>
      <c r="AA197" s="11">
        <f t="shared" si="151"/>
        <v>0</v>
      </c>
      <c r="AB197" s="11"/>
      <c r="AC197" s="11">
        <f aca="true" t="shared" si="199" ref="AC197:AK197">IF(AC96=0,0,AC$8*AC$10/AC96)</f>
        <v>0</v>
      </c>
      <c r="AD197" s="11">
        <f t="shared" si="199"/>
        <v>0</v>
      </c>
      <c r="AE197" s="11">
        <f t="shared" si="199"/>
        <v>0</v>
      </c>
      <c r="AF197" s="11">
        <f t="shared" si="199"/>
        <v>0</v>
      </c>
      <c r="AG197" s="11">
        <f t="shared" si="199"/>
        <v>0</v>
      </c>
      <c r="AH197" s="11">
        <f t="shared" si="199"/>
        <v>0</v>
      </c>
      <c r="AI197" s="11">
        <f t="shared" si="199"/>
        <v>0</v>
      </c>
      <c r="AJ197" s="11">
        <f t="shared" si="199"/>
        <v>0</v>
      </c>
      <c r="AK197" s="11">
        <f t="shared" si="199"/>
        <v>0</v>
      </c>
      <c r="AL197" s="11"/>
      <c r="AM197" s="11">
        <f t="shared" si="189"/>
        <v>0</v>
      </c>
      <c r="AN197" s="11">
        <f t="shared" si="189"/>
        <v>0</v>
      </c>
      <c r="AO197" s="11">
        <f t="shared" si="189"/>
        <v>0</v>
      </c>
      <c r="AP197" s="11">
        <f t="shared" si="189"/>
        <v>0</v>
      </c>
      <c r="AQ197" s="11">
        <f t="shared" si="189"/>
        <v>0</v>
      </c>
      <c r="AR197" s="11">
        <f t="shared" si="189"/>
        <v>0</v>
      </c>
      <c r="AS197" s="11">
        <f t="shared" si="189"/>
        <v>0</v>
      </c>
      <c r="AT197" s="11">
        <f t="shared" si="189"/>
        <v>0</v>
      </c>
      <c r="AU197" s="11"/>
      <c r="AV197" s="11">
        <f t="shared" si="153"/>
        <v>0</v>
      </c>
      <c r="AW197" s="11"/>
    </row>
    <row r="198" spans="2:49" ht="12.75">
      <c r="B198" s="3">
        <v>87</v>
      </c>
      <c r="C198" s="3">
        <f ca="1">SUM(INDIRECT(ADDRESS(ROW(),DATA!$F$38)&amp;":"&amp;ADDRESS(ROW(),DATA!$F$39)))</f>
        <v>0</v>
      </c>
      <c r="D198" s="3"/>
      <c r="E198" s="3"/>
      <c r="F198" s="11">
        <f t="shared" si="186"/>
        <v>0</v>
      </c>
      <c r="G198" s="11">
        <f t="shared" si="186"/>
        <v>0</v>
      </c>
      <c r="H198" s="11">
        <f t="shared" si="186"/>
        <v>0</v>
      </c>
      <c r="I198" s="11">
        <f t="shared" si="186"/>
        <v>0</v>
      </c>
      <c r="J198" s="11">
        <f t="shared" si="186"/>
        <v>0</v>
      </c>
      <c r="K198" s="11">
        <f t="shared" si="186"/>
        <v>0</v>
      </c>
      <c r="L198" s="11"/>
      <c r="M198" s="11">
        <f aca="true" t="shared" si="200" ref="M198:Y198">IF(M97=0,0,M$8*M$10/M97)</f>
        <v>0</v>
      </c>
      <c r="N198" s="11">
        <f t="shared" si="200"/>
        <v>0</v>
      </c>
      <c r="O198" s="11">
        <f t="shared" si="200"/>
        <v>0</v>
      </c>
      <c r="P198" s="11">
        <f t="shared" si="200"/>
        <v>0</v>
      </c>
      <c r="Q198" s="11">
        <f t="shared" si="200"/>
        <v>0</v>
      </c>
      <c r="R198" s="11">
        <f t="shared" si="200"/>
        <v>0</v>
      </c>
      <c r="S198" s="11">
        <f t="shared" si="200"/>
        <v>0</v>
      </c>
      <c r="T198" s="11">
        <f t="shared" si="200"/>
        <v>0</v>
      </c>
      <c r="U198" s="11">
        <f t="shared" si="200"/>
        <v>0</v>
      </c>
      <c r="V198" s="11">
        <f t="shared" si="200"/>
        <v>0</v>
      </c>
      <c r="W198" s="11">
        <f t="shared" si="200"/>
        <v>0</v>
      </c>
      <c r="X198" s="11">
        <f t="shared" si="200"/>
        <v>0</v>
      </c>
      <c r="Y198" s="11">
        <f t="shared" si="200"/>
        <v>0</v>
      </c>
      <c r="Z198" s="11"/>
      <c r="AA198" s="11">
        <f t="shared" si="151"/>
        <v>0</v>
      </c>
      <c r="AB198" s="11"/>
      <c r="AC198" s="11">
        <f aca="true" t="shared" si="201" ref="AC198:AK198">IF(AC97=0,0,AC$8*AC$10/AC97)</f>
        <v>0</v>
      </c>
      <c r="AD198" s="11">
        <f t="shared" si="201"/>
        <v>0</v>
      </c>
      <c r="AE198" s="11">
        <f t="shared" si="201"/>
        <v>0</v>
      </c>
      <c r="AF198" s="11">
        <f t="shared" si="201"/>
        <v>0</v>
      </c>
      <c r="AG198" s="11">
        <f t="shared" si="201"/>
        <v>0</v>
      </c>
      <c r="AH198" s="11">
        <f t="shared" si="201"/>
        <v>0</v>
      </c>
      <c r="AI198" s="11">
        <f t="shared" si="201"/>
        <v>0</v>
      </c>
      <c r="AJ198" s="11">
        <f t="shared" si="201"/>
        <v>0</v>
      </c>
      <c r="AK198" s="11">
        <f t="shared" si="201"/>
        <v>0</v>
      </c>
      <c r="AL198" s="11"/>
      <c r="AM198" s="11">
        <f t="shared" si="189"/>
        <v>0</v>
      </c>
      <c r="AN198" s="11">
        <f t="shared" si="189"/>
        <v>0</v>
      </c>
      <c r="AO198" s="11">
        <f t="shared" si="189"/>
        <v>0</v>
      </c>
      <c r="AP198" s="11">
        <f t="shared" si="189"/>
        <v>0</v>
      </c>
      <c r="AQ198" s="11">
        <f t="shared" si="189"/>
        <v>0</v>
      </c>
      <c r="AR198" s="11">
        <f t="shared" si="189"/>
        <v>0</v>
      </c>
      <c r="AS198" s="11">
        <f t="shared" si="189"/>
        <v>0</v>
      </c>
      <c r="AT198" s="11">
        <f t="shared" si="189"/>
        <v>0</v>
      </c>
      <c r="AU198" s="11"/>
      <c r="AV198" s="11">
        <f t="shared" si="153"/>
        <v>0</v>
      </c>
      <c r="AW198" s="11"/>
    </row>
    <row r="199" spans="2:49" ht="12.75">
      <c r="B199" s="3">
        <v>88</v>
      </c>
      <c r="C199" s="3">
        <f ca="1">SUM(INDIRECT(ADDRESS(ROW(),DATA!$F$38)&amp;":"&amp;ADDRESS(ROW(),DATA!$F$39)))</f>
        <v>0</v>
      </c>
      <c r="D199" s="3"/>
      <c r="E199" s="3"/>
      <c r="F199" s="11">
        <f t="shared" si="186"/>
        <v>0</v>
      </c>
      <c r="G199" s="11">
        <f t="shared" si="186"/>
        <v>0</v>
      </c>
      <c r="H199" s="11">
        <f t="shared" si="186"/>
        <v>0</v>
      </c>
      <c r="I199" s="11">
        <f t="shared" si="186"/>
        <v>0</v>
      </c>
      <c r="J199" s="11">
        <f t="shared" si="186"/>
        <v>0</v>
      </c>
      <c r="K199" s="11">
        <f t="shared" si="186"/>
        <v>0</v>
      </c>
      <c r="L199" s="11"/>
      <c r="M199" s="11">
        <f aca="true" t="shared" si="202" ref="M199:Y199">IF(M98=0,0,M$8*M$10/M98)</f>
        <v>0</v>
      </c>
      <c r="N199" s="11">
        <f t="shared" si="202"/>
        <v>0</v>
      </c>
      <c r="O199" s="11">
        <f t="shared" si="202"/>
        <v>0</v>
      </c>
      <c r="P199" s="11">
        <f t="shared" si="202"/>
        <v>0</v>
      </c>
      <c r="Q199" s="11">
        <f t="shared" si="202"/>
        <v>0</v>
      </c>
      <c r="R199" s="11">
        <f t="shared" si="202"/>
        <v>0</v>
      </c>
      <c r="S199" s="11">
        <f t="shared" si="202"/>
        <v>0</v>
      </c>
      <c r="T199" s="11">
        <f t="shared" si="202"/>
        <v>0</v>
      </c>
      <c r="U199" s="11">
        <f t="shared" si="202"/>
        <v>0</v>
      </c>
      <c r="V199" s="11">
        <f t="shared" si="202"/>
        <v>0</v>
      </c>
      <c r="W199" s="11">
        <f t="shared" si="202"/>
        <v>0</v>
      </c>
      <c r="X199" s="11">
        <f t="shared" si="202"/>
        <v>0</v>
      </c>
      <c r="Y199" s="11">
        <f t="shared" si="202"/>
        <v>0</v>
      </c>
      <c r="Z199" s="11"/>
      <c r="AA199" s="11">
        <f t="shared" si="151"/>
        <v>0</v>
      </c>
      <c r="AB199" s="11"/>
      <c r="AC199" s="11">
        <f aca="true" t="shared" si="203" ref="AC199:AK199">IF(AC98=0,0,AC$8*AC$10/AC98)</f>
        <v>0</v>
      </c>
      <c r="AD199" s="11">
        <f t="shared" si="203"/>
        <v>0</v>
      </c>
      <c r="AE199" s="11">
        <f t="shared" si="203"/>
        <v>0</v>
      </c>
      <c r="AF199" s="11">
        <f t="shared" si="203"/>
        <v>0</v>
      </c>
      <c r="AG199" s="11">
        <f t="shared" si="203"/>
        <v>0</v>
      </c>
      <c r="AH199" s="11">
        <f t="shared" si="203"/>
        <v>0</v>
      </c>
      <c r="AI199" s="11">
        <f t="shared" si="203"/>
        <v>0</v>
      </c>
      <c r="AJ199" s="11">
        <f t="shared" si="203"/>
        <v>0</v>
      </c>
      <c r="AK199" s="11">
        <f t="shared" si="203"/>
        <v>0</v>
      </c>
      <c r="AL199" s="11"/>
      <c r="AM199" s="11">
        <f t="shared" si="189"/>
        <v>0</v>
      </c>
      <c r="AN199" s="11">
        <f t="shared" si="189"/>
        <v>0</v>
      </c>
      <c r="AO199" s="11">
        <f t="shared" si="189"/>
        <v>0</v>
      </c>
      <c r="AP199" s="11">
        <f t="shared" si="189"/>
        <v>0</v>
      </c>
      <c r="AQ199" s="11">
        <f t="shared" si="189"/>
        <v>0</v>
      </c>
      <c r="AR199" s="11">
        <f t="shared" si="189"/>
        <v>0</v>
      </c>
      <c r="AS199" s="11">
        <f t="shared" si="189"/>
        <v>0</v>
      </c>
      <c r="AT199" s="11">
        <f t="shared" si="189"/>
        <v>0</v>
      </c>
      <c r="AU199" s="11"/>
      <c r="AV199" s="11">
        <f t="shared" si="153"/>
        <v>0</v>
      </c>
      <c r="AW199" s="11"/>
    </row>
    <row r="200" spans="2:49" ht="12.75">
      <c r="B200" s="3">
        <v>89</v>
      </c>
      <c r="C200" s="3">
        <f ca="1">SUM(INDIRECT(ADDRESS(ROW(),DATA!$F$38)&amp;":"&amp;ADDRESS(ROW(),DATA!$F$39)))</f>
        <v>0</v>
      </c>
      <c r="D200" s="3"/>
      <c r="E200" s="3"/>
      <c r="F200" s="11">
        <f t="shared" si="186"/>
        <v>0</v>
      </c>
      <c r="G200" s="11">
        <f t="shared" si="186"/>
        <v>0</v>
      </c>
      <c r="H200" s="11">
        <f t="shared" si="186"/>
        <v>0</v>
      </c>
      <c r="I200" s="11">
        <f t="shared" si="186"/>
        <v>0</v>
      </c>
      <c r="J200" s="11">
        <f t="shared" si="186"/>
        <v>0</v>
      </c>
      <c r="K200" s="11">
        <f t="shared" si="186"/>
        <v>0</v>
      </c>
      <c r="L200" s="11"/>
      <c r="M200" s="11">
        <f aca="true" t="shared" si="204" ref="M200:Y200">IF(M99=0,0,M$8*M$10/M99)</f>
        <v>0</v>
      </c>
      <c r="N200" s="11">
        <f t="shared" si="204"/>
        <v>0</v>
      </c>
      <c r="O200" s="11">
        <f t="shared" si="204"/>
        <v>0</v>
      </c>
      <c r="P200" s="11">
        <f t="shared" si="204"/>
        <v>0</v>
      </c>
      <c r="Q200" s="11">
        <f t="shared" si="204"/>
        <v>0</v>
      </c>
      <c r="R200" s="11">
        <f t="shared" si="204"/>
        <v>0</v>
      </c>
      <c r="S200" s="11">
        <f t="shared" si="204"/>
        <v>0</v>
      </c>
      <c r="T200" s="11">
        <f t="shared" si="204"/>
        <v>0</v>
      </c>
      <c r="U200" s="11">
        <f t="shared" si="204"/>
        <v>0</v>
      </c>
      <c r="V200" s="11">
        <f t="shared" si="204"/>
        <v>0</v>
      </c>
      <c r="W200" s="11">
        <f t="shared" si="204"/>
        <v>0</v>
      </c>
      <c r="X200" s="11">
        <f t="shared" si="204"/>
        <v>0</v>
      </c>
      <c r="Y200" s="11">
        <f t="shared" si="204"/>
        <v>0</v>
      </c>
      <c r="Z200" s="11"/>
      <c r="AA200" s="11">
        <f t="shared" si="151"/>
        <v>0</v>
      </c>
      <c r="AB200" s="11"/>
      <c r="AC200" s="11">
        <f aca="true" t="shared" si="205" ref="AC200:AK200">IF(AC99=0,0,AC$8*AC$10/AC99)</f>
        <v>0</v>
      </c>
      <c r="AD200" s="11">
        <f t="shared" si="205"/>
        <v>0</v>
      </c>
      <c r="AE200" s="11">
        <f t="shared" si="205"/>
        <v>0</v>
      </c>
      <c r="AF200" s="11">
        <f t="shared" si="205"/>
        <v>0</v>
      </c>
      <c r="AG200" s="11">
        <f t="shared" si="205"/>
        <v>0</v>
      </c>
      <c r="AH200" s="11">
        <f t="shared" si="205"/>
        <v>0</v>
      </c>
      <c r="AI200" s="11">
        <f t="shared" si="205"/>
        <v>0</v>
      </c>
      <c r="AJ200" s="11">
        <f t="shared" si="205"/>
        <v>0</v>
      </c>
      <c r="AK200" s="11">
        <f t="shared" si="205"/>
        <v>0</v>
      </c>
      <c r="AL200" s="11"/>
      <c r="AM200" s="11">
        <f t="shared" si="189"/>
        <v>0</v>
      </c>
      <c r="AN200" s="11">
        <f t="shared" si="189"/>
        <v>0</v>
      </c>
      <c r="AO200" s="11">
        <f t="shared" si="189"/>
        <v>0</v>
      </c>
      <c r="AP200" s="11">
        <f t="shared" si="189"/>
        <v>0</v>
      </c>
      <c r="AQ200" s="11">
        <f t="shared" si="189"/>
        <v>0</v>
      </c>
      <c r="AR200" s="11">
        <f t="shared" si="189"/>
        <v>0</v>
      </c>
      <c r="AS200" s="11">
        <f t="shared" si="189"/>
        <v>0</v>
      </c>
      <c r="AT200" s="11">
        <f t="shared" si="189"/>
        <v>0</v>
      </c>
      <c r="AU200" s="11"/>
      <c r="AV200" s="11">
        <f t="shared" si="153"/>
        <v>0</v>
      </c>
      <c r="AW200" s="11"/>
    </row>
    <row r="201" spans="2:49" ht="12.75">
      <c r="B201" s="3">
        <v>90</v>
      </c>
      <c r="C201" s="3">
        <f ca="1">SUM(INDIRECT(ADDRESS(ROW(),DATA!$F$38)&amp;":"&amp;ADDRESS(ROW(),DATA!$F$39)))</f>
        <v>0</v>
      </c>
      <c r="D201" s="3"/>
      <c r="E201" s="3"/>
      <c r="F201" s="11">
        <f t="shared" si="186"/>
        <v>0</v>
      </c>
      <c r="G201" s="11">
        <f t="shared" si="186"/>
        <v>0</v>
      </c>
      <c r="H201" s="11">
        <f t="shared" si="186"/>
        <v>0</v>
      </c>
      <c r="I201" s="11">
        <f t="shared" si="186"/>
        <v>0</v>
      </c>
      <c r="J201" s="11">
        <f t="shared" si="186"/>
        <v>0</v>
      </c>
      <c r="K201" s="11">
        <f t="shared" si="186"/>
        <v>0</v>
      </c>
      <c r="L201" s="11"/>
      <c r="M201" s="11">
        <f aca="true" t="shared" si="206" ref="M201:Y201">IF(M100=0,0,M$8*M$10/M100)</f>
        <v>0</v>
      </c>
      <c r="N201" s="11">
        <f t="shared" si="206"/>
        <v>0</v>
      </c>
      <c r="O201" s="11">
        <f t="shared" si="206"/>
        <v>0</v>
      </c>
      <c r="P201" s="11">
        <f t="shared" si="206"/>
        <v>0</v>
      </c>
      <c r="Q201" s="11">
        <f t="shared" si="206"/>
        <v>0</v>
      </c>
      <c r="R201" s="11">
        <f t="shared" si="206"/>
        <v>0</v>
      </c>
      <c r="S201" s="11">
        <f t="shared" si="206"/>
        <v>0</v>
      </c>
      <c r="T201" s="11">
        <f t="shared" si="206"/>
        <v>0</v>
      </c>
      <c r="U201" s="11">
        <f t="shared" si="206"/>
        <v>0</v>
      </c>
      <c r="V201" s="11">
        <f t="shared" si="206"/>
        <v>0</v>
      </c>
      <c r="W201" s="11">
        <f t="shared" si="206"/>
        <v>0</v>
      </c>
      <c r="X201" s="11">
        <f t="shared" si="206"/>
        <v>0</v>
      </c>
      <c r="Y201" s="11">
        <f t="shared" si="206"/>
        <v>0</v>
      </c>
      <c r="Z201" s="11"/>
      <c r="AA201" s="11">
        <f t="shared" si="151"/>
        <v>0</v>
      </c>
      <c r="AB201" s="11"/>
      <c r="AC201" s="11">
        <f aca="true" t="shared" si="207" ref="AC201:AK201">IF(AC100=0,0,AC$8*AC$10/AC100)</f>
        <v>0</v>
      </c>
      <c r="AD201" s="11">
        <f t="shared" si="207"/>
        <v>0</v>
      </c>
      <c r="AE201" s="11">
        <f t="shared" si="207"/>
        <v>0</v>
      </c>
      <c r="AF201" s="11">
        <f t="shared" si="207"/>
        <v>0</v>
      </c>
      <c r="AG201" s="11">
        <f t="shared" si="207"/>
        <v>0</v>
      </c>
      <c r="AH201" s="11">
        <f t="shared" si="207"/>
        <v>0</v>
      </c>
      <c r="AI201" s="11">
        <f t="shared" si="207"/>
        <v>0</v>
      </c>
      <c r="AJ201" s="11">
        <f t="shared" si="207"/>
        <v>0</v>
      </c>
      <c r="AK201" s="11">
        <f t="shared" si="207"/>
        <v>0</v>
      </c>
      <c r="AL201" s="11"/>
      <c r="AM201" s="11">
        <f t="shared" si="189"/>
        <v>0</v>
      </c>
      <c r="AN201" s="11">
        <f t="shared" si="189"/>
        <v>0</v>
      </c>
      <c r="AO201" s="11">
        <f t="shared" si="189"/>
        <v>0</v>
      </c>
      <c r="AP201" s="11">
        <f t="shared" si="189"/>
        <v>0</v>
      </c>
      <c r="AQ201" s="11">
        <f t="shared" si="189"/>
        <v>0</v>
      </c>
      <c r="AR201" s="11">
        <f t="shared" si="189"/>
        <v>0</v>
      </c>
      <c r="AS201" s="11">
        <f t="shared" si="189"/>
        <v>0</v>
      </c>
      <c r="AT201" s="11">
        <f t="shared" si="189"/>
        <v>0</v>
      </c>
      <c r="AU201" s="11"/>
      <c r="AV201" s="11">
        <f t="shared" si="153"/>
        <v>0</v>
      </c>
      <c r="AW201" s="11"/>
    </row>
    <row r="202" spans="2:49" ht="12.75">
      <c r="B202" s="3">
        <v>91</v>
      </c>
      <c r="C202" s="3">
        <f ca="1">SUM(INDIRECT(ADDRESS(ROW(),DATA!$F$38)&amp;":"&amp;ADDRESS(ROW(),DATA!$F$39)))</f>
        <v>0</v>
      </c>
      <c r="D202" s="3"/>
      <c r="E202" s="3"/>
      <c r="F202" s="11">
        <f aca="true" t="shared" si="208" ref="F202:K210">IF(F101=0,0,F$8*F$10/F101)</f>
        <v>0</v>
      </c>
      <c r="G202" s="11">
        <f t="shared" si="208"/>
        <v>0</v>
      </c>
      <c r="H202" s="11">
        <f t="shared" si="208"/>
        <v>0</v>
      </c>
      <c r="I202" s="11">
        <f t="shared" si="208"/>
        <v>0</v>
      </c>
      <c r="J202" s="11">
        <f t="shared" si="208"/>
        <v>0</v>
      </c>
      <c r="K202" s="11">
        <f t="shared" si="208"/>
        <v>0</v>
      </c>
      <c r="L202" s="11"/>
      <c r="M202" s="11">
        <f aca="true" t="shared" si="209" ref="M202:Y202">IF(M101=0,0,M$8*M$10/M101)</f>
        <v>0</v>
      </c>
      <c r="N202" s="11">
        <f t="shared" si="209"/>
        <v>0</v>
      </c>
      <c r="O202" s="11">
        <f t="shared" si="209"/>
        <v>0</v>
      </c>
      <c r="P202" s="11">
        <f t="shared" si="209"/>
        <v>0</v>
      </c>
      <c r="Q202" s="11">
        <f t="shared" si="209"/>
        <v>0</v>
      </c>
      <c r="R202" s="11">
        <f t="shared" si="209"/>
        <v>0</v>
      </c>
      <c r="S202" s="11">
        <f t="shared" si="209"/>
        <v>0</v>
      </c>
      <c r="T202" s="11">
        <f t="shared" si="209"/>
        <v>0</v>
      </c>
      <c r="U202" s="11">
        <f t="shared" si="209"/>
        <v>0</v>
      </c>
      <c r="V202" s="11">
        <f t="shared" si="209"/>
        <v>0</v>
      </c>
      <c r="W202" s="11">
        <f t="shared" si="209"/>
        <v>0</v>
      </c>
      <c r="X202" s="11">
        <f t="shared" si="209"/>
        <v>0</v>
      </c>
      <c r="Y202" s="11">
        <f t="shared" si="209"/>
        <v>0</v>
      </c>
      <c r="Z202" s="11"/>
      <c r="AA202" s="11">
        <f t="shared" si="151"/>
        <v>0</v>
      </c>
      <c r="AB202" s="11"/>
      <c r="AC202" s="11">
        <f aca="true" t="shared" si="210" ref="AC202:AK202">IF(AC101=0,0,AC$8*AC$10/AC101)</f>
        <v>0</v>
      </c>
      <c r="AD202" s="11">
        <f t="shared" si="210"/>
        <v>0</v>
      </c>
      <c r="AE202" s="11">
        <f t="shared" si="210"/>
        <v>0</v>
      </c>
      <c r="AF202" s="11">
        <f t="shared" si="210"/>
        <v>0</v>
      </c>
      <c r="AG202" s="11">
        <f t="shared" si="210"/>
        <v>0</v>
      </c>
      <c r="AH202" s="11">
        <f t="shared" si="210"/>
        <v>0</v>
      </c>
      <c r="AI202" s="11">
        <f t="shared" si="210"/>
        <v>0</v>
      </c>
      <c r="AJ202" s="11">
        <f t="shared" si="210"/>
        <v>0</v>
      </c>
      <c r="AK202" s="11">
        <f t="shared" si="210"/>
        <v>0</v>
      </c>
      <c r="AL202" s="11"/>
      <c r="AM202" s="11">
        <f aca="true" t="shared" si="211" ref="AM202:AT210">IF(AM101=0,0,AM$8*AM$10/AM101)</f>
        <v>0</v>
      </c>
      <c r="AN202" s="11">
        <f t="shared" si="211"/>
        <v>0</v>
      </c>
      <c r="AO202" s="11">
        <f t="shared" si="211"/>
        <v>0</v>
      </c>
      <c r="AP202" s="11">
        <f t="shared" si="211"/>
        <v>0</v>
      </c>
      <c r="AQ202" s="11">
        <f t="shared" si="211"/>
        <v>0</v>
      </c>
      <c r="AR202" s="11">
        <f t="shared" si="211"/>
        <v>0</v>
      </c>
      <c r="AS202" s="11">
        <f t="shared" si="211"/>
        <v>0</v>
      </c>
      <c r="AT202" s="11">
        <f t="shared" si="211"/>
        <v>0</v>
      </c>
      <c r="AU202" s="11"/>
      <c r="AV202" s="11">
        <f t="shared" si="153"/>
        <v>0</v>
      </c>
      <c r="AW202" s="11"/>
    </row>
    <row r="203" spans="2:49" ht="12.75">
      <c r="B203" s="3">
        <v>92</v>
      </c>
      <c r="C203" s="3">
        <f ca="1">SUM(INDIRECT(ADDRESS(ROW(),DATA!$F$38)&amp;":"&amp;ADDRESS(ROW(),DATA!$F$39)))</f>
        <v>0</v>
      </c>
      <c r="D203" s="3"/>
      <c r="E203" s="3"/>
      <c r="F203" s="11">
        <f t="shared" si="208"/>
        <v>0</v>
      </c>
      <c r="G203" s="11">
        <f t="shared" si="208"/>
        <v>0</v>
      </c>
      <c r="H203" s="11">
        <f t="shared" si="208"/>
        <v>0</v>
      </c>
      <c r="I203" s="11">
        <f t="shared" si="208"/>
        <v>0</v>
      </c>
      <c r="J203" s="11">
        <f t="shared" si="208"/>
        <v>0</v>
      </c>
      <c r="K203" s="11">
        <f t="shared" si="208"/>
        <v>0</v>
      </c>
      <c r="L203" s="11"/>
      <c r="M203" s="11">
        <f aca="true" t="shared" si="212" ref="M203:Y203">IF(M102=0,0,M$8*M$10/M102)</f>
        <v>0</v>
      </c>
      <c r="N203" s="11">
        <f t="shared" si="212"/>
        <v>0</v>
      </c>
      <c r="O203" s="11">
        <f t="shared" si="212"/>
        <v>0</v>
      </c>
      <c r="P203" s="11">
        <f t="shared" si="212"/>
        <v>0</v>
      </c>
      <c r="Q203" s="11">
        <f t="shared" si="212"/>
        <v>0</v>
      </c>
      <c r="R203" s="11">
        <f t="shared" si="212"/>
        <v>0</v>
      </c>
      <c r="S203" s="11">
        <f t="shared" si="212"/>
        <v>0</v>
      </c>
      <c r="T203" s="11">
        <f t="shared" si="212"/>
        <v>0</v>
      </c>
      <c r="U203" s="11">
        <f t="shared" si="212"/>
        <v>0</v>
      </c>
      <c r="V203" s="11">
        <f t="shared" si="212"/>
        <v>0</v>
      </c>
      <c r="W203" s="11">
        <f t="shared" si="212"/>
        <v>0</v>
      </c>
      <c r="X203" s="11">
        <f t="shared" si="212"/>
        <v>0</v>
      </c>
      <c r="Y203" s="11">
        <f t="shared" si="212"/>
        <v>0</v>
      </c>
      <c r="Z203" s="11"/>
      <c r="AA203" s="11">
        <f t="shared" si="151"/>
        <v>0</v>
      </c>
      <c r="AB203" s="11"/>
      <c r="AC203" s="11">
        <f aca="true" t="shared" si="213" ref="AC203:AK203">IF(AC102=0,0,AC$8*AC$10/AC102)</f>
        <v>0</v>
      </c>
      <c r="AD203" s="11">
        <f t="shared" si="213"/>
        <v>0</v>
      </c>
      <c r="AE203" s="11">
        <f t="shared" si="213"/>
        <v>0</v>
      </c>
      <c r="AF203" s="11">
        <f t="shared" si="213"/>
        <v>0</v>
      </c>
      <c r="AG203" s="11">
        <f t="shared" si="213"/>
        <v>0</v>
      </c>
      <c r="AH203" s="11">
        <f t="shared" si="213"/>
        <v>0</v>
      </c>
      <c r="AI203" s="11">
        <f t="shared" si="213"/>
        <v>0</v>
      </c>
      <c r="AJ203" s="11">
        <f t="shared" si="213"/>
        <v>0</v>
      </c>
      <c r="AK203" s="11">
        <f t="shared" si="213"/>
        <v>0</v>
      </c>
      <c r="AL203" s="11"/>
      <c r="AM203" s="11">
        <f t="shared" si="211"/>
        <v>0</v>
      </c>
      <c r="AN203" s="11">
        <f t="shared" si="211"/>
        <v>0</v>
      </c>
      <c r="AO203" s="11">
        <f t="shared" si="211"/>
        <v>0</v>
      </c>
      <c r="AP203" s="11">
        <f t="shared" si="211"/>
        <v>0</v>
      </c>
      <c r="AQ203" s="11">
        <f t="shared" si="211"/>
        <v>0</v>
      </c>
      <c r="AR203" s="11">
        <f t="shared" si="211"/>
        <v>0</v>
      </c>
      <c r="AS203" s="11">
        <f t="shared" si="211"/>
        <v>0</v>
      </c>
      <c r="AT203" s="11">
        <f t="shared" si="211"/>
        <v>0</v>
      </c>
      <c r="AU203" s="11"/>
      <c r="AV203" s="11">
        <f t="shared" si="153"/>
        <v>0</v>
      </c>
      <c r="AW203" s="11"/>
    </row>
    <row r="204" spans="2:49" ht="12.75">
      <c r="B204" s="3">
        <v>93</v>
      </c>
      <c r="C204" s="3">
        <f ca="1">SUM(INDIRECT(ADDRESS(ROW(),DATA!$F$38)&amp;":"&amp;ADDRESS(ROW(),DATA!$F$39)))</f>
        <v>0</v>
      </c>
      <c r="D204" s="3"/>
      <c r="E204" s="3"/>
      <c r="F204" s="11">
        <f t="shared" si="208"/>
        <v>0</v>
      </c>
      <c r="G204" s="11">
        <f t="shared" si="208"/>
        <v>0</v>
      </c>
      <c r="H204" s="11">
        <f t="shared" si="208"/>
        <v>0</v>
      </c>
      <c r="I204" s="11">
        <f t="shared" si="208"/>
        <v>0</v>
      </c>
      <c r="J204" s="11">
        <f t="shared" si="208"/>
        <v>0</v>
      </c>
      <c r="K204" s="11">
        <f t="shared" si="208"/>
        <v>0</v>
      </c>
      <c r="L204" s="11"/>
      <c r="M204" s="11">
        <f aca="true" t="shared" si="214" ref="M204:Y204">IF(M103=0,0,M$8*M$10/M103)</f>
        <v>0</v>
      </c>
      <c r="N204" s="11">
        <f t="shared" si="214"/>
        <v>0</v>
      </c>
      <c r="O204" s="11">
        <f t="shared" si="214"/>
        <v>0</v>
      </c>
      <c r="P204" s="11">
        <f t="shared" si="214"/>
        <v>0</v>
      </c>
      <c r="Q204" s="11">
        <f t="shared" si="214"/>
        <v>0</v>
      </c>
      <c r="R204" s="11">
        <f t="shared" si="214"/>
        <v>0</v>
      </c>
      <c r="S204" s="11">
        <f t="shared" si="214"/>
        <v>0</v>
      </c>
      <c r="T204" s="11">
        <f t="shared" si="214"/>
        <v>0</v>
      </c>
      <c r="U204" s="11">
        <f t="shared" si="214"/>
        <v>0</v>
      </c>
      <c r="V204" s="11">
        <f t="shared" si="214"/>
        <v>0</v>
      </c>
      <c r="W204" s="11">
        <f t="shared" si="214"/>
        <v>0</v>
      </c>
      <c r="X204" s="11">
        <f t="shared" si="214"/>
        <v>0</v>
      </c>
      <c r="Y204" s="11">
        <f t="shared" si="214"/>
        <v>0</v>
      </c>
      <c r="Z204" s="11"/>
      <c r="AA204" s="11">
        <f t="shared" si="151"/>
        <v>0</v>
      </c>
      <c r="AB204" s="11"/>
      <c r="AC204" s="11">
        <f aca="true" t="shared" si="215" ref="AC204:AK204">IF(AC103=0,0,AC$8*AC$10/AC103)</f>
        <v>0</v>
      </c>
      <c r="AD204" s="11">
        <f t="shared" si="215"/>
        <v>0</v>
      </c>
      <c r="AE204" s="11">
        <f t="shared" si="215"/>
        <v>0</v>
      </c>
      <c r="AF204" s="11">
        <f t="shared" si="215"/>
        <v>0</v>
      </c>
      <c r="AG204" s="11">
        <f t="shared" si="215"/>
        <v>0</v>
      </c>
      <c r="AH204" s="11">
        <f t="shared" si="215"/>
        <v>0</v>
      </c>
      <c r="AI204" s="11">
        <f t="shared" si="215"/>
        <v>0</v>
      </c>
      <c r="AJ204" s="11">
        <f t="shared" si="215"/>
        <v>0</v>
      </c>
      <c r="AK204" s="11">
        <f t="shared" si="215"/>
        <v>0</v>
      </c>
      <c r="AL204" s="11"/>
      <c r="AM204" s="11">
        <f t="shared" si="211"/>
        <v>0</v>
      </c>
      <c r="AN204" s="11">
        <f t="shared" si="211"/>
        <v>0</v>
      </c>
      <c r="AO204" s="11">
        <f t="shared" si="211"/>
        <v>0</v>
      </c>
      <c r="AP204" s="11">
        <f t="shared" si="211"/>
        <v>0</v>
      </c>
      <c r="AQ204" s="11">
        <f t="shared" si="211"/>
        <v>0</v>
      </c>
      <c r="AR204" s="11">
        <f t="shared" si="211"/>
        <v>0</v>
      </c>
      <c r="AS204" s="11">
        <f t="shared" si="211"/>
        <v>0</v>
      </c>
      <c r="AT204" s="11">
        <f t="shared" si="211"/>
        <v>0</v>
      </c>
      <c r="AU204" s="11"/>
      <c r="AV204" s="11">
        <f t="shared" si="153"/>
        <v>0</v>
      </c>
      <c r="AW204" s="11"/>
    </row>
    <row r="205" spans="2:49" ht="12.75">
      <c r="B205" s="3">
        <v>94</v>
      </c>
      <c r="C205" s="3">
        <f ca="1">SUM(INDIRECT(ADDRESS(ROW(),DATA!$F$38)&amp;":"&amp;ADDRESS(ROW(),DATA!$F$39)))</f>
        <v>0</v>
      </c>
      <c r="D205" s="3"/>
      <c r="E205" s="3"/>
      <c r="F205" s="11">
        <f t="shared" si="208"/>
        <v>0</v>
      </c>
      <c r="G205" s="11">
        <f t="shared" si="208"/>
        <v>0</v>
      </c>
      <c r="H205" s="11">
        <f t="shared" si="208"/>
        <v>0</v>
      </c>
      <c r="I205" s="11">
        <f t="shared" si="208"/>
        <v>0</v>
      </c>
      <c r="J205" s="11">
        <f t="shared" si="208"/>
        <v>0</v>
      </c>
      <c r="K205" s="11">
        <f t="shared" si="208"/>
        <v>0</v>
      </c>
      <c r="L205" s="11"/>
      <c r="M205" s="11">
        <f aca="true" t="shared" si="216" ref="M205:Y205">IF(M104=0,0,M$8*M$10/M104)</f>
        <v>0</v>
      </c>
      <c r="N205" s="11">
        <f t="shared" si="216"/>
        <v>0</v>
      </c>
      <c r="O205" s="11">
        <f t="shared" si="216"/>
        <v>0</v>
      </c>
      <c r="P205" s="11">
        <f t="shared" si="216"/>
        <v>0</v>
      </c>
      <c r="Q205" s="11">
        <f t="shared" si="216"/>
        <v>0</v>
      </c>
      <c r="R205" s="11">
        <f t="shared" si="216"/>
        <v>0</v>
      </c>
      <c r="S205" s="11">
        <f t="shared" si="216"/>
        <v>0</v>
      </c>
      <c r="T205" s="11">
        <f t="shared" si="216"/>
        <v>0</v>
      </c>
      <c r="U205" s="11">
        <f t="shared" si="216"/>
        <v>0</v>
      </c>
      <c r="V205" s="11">
        <f t="shared" si="216"/>
        <v>0</v>
      </c>
      <c r="W205" s="11">
        <f t="shared" si="216"/>
        <v>0</v>
      </c>
      <c r="X205" s="11">
        <f t="shared" si="216"/>
        <v>0</v>
      </c>
      <c r="Y205" s="11">
        <f t="shared" si="216"/>
        <v>0</v>
      </c>
      <c r="Z205" s="11"/>
      <c r="AA205" s="11">
        <f t="shared" si="151"/>
        <v>0</v>
      </c>
      <c r="AB205" s="11"/>
      <c r="AC205" s="11">
        <f aca="true" t="shared" si="217" ref="AC205:AK205">IF(AC104=0,0,AC$8*AC$10/AC104)</f>
        <v>0</v>
      </c>
      <c r="AD205" s="11">
        <f t="shared" si="217"/>
        <v>0</v>
      </c>
      <c r="AE205" s="11">
        <f t="shared" si="217"/>
        <v>0</v>
      </c>
      <c r="AF205" s="11">
        <f t="shared" si="217"/>
        <v>0</v>
      </c>
      <c r="AG205" s="11">
        <f t="shared" si="217"/>
        <v>0</v>
      </c>
      <c r="AH205" s="11">
        <f t="shared" si="217"/>
        <v>0</v>
      </c>
      <c r="AI205" s="11">
        <f t="shared" si="217"/>
        <v>0</v>
      </c>
      <c r="AJ205" s="11">
        <f t="shared" si="217"/>
        <v>0</v>
      </c>
      <c r="AK205" s="11">
        <f t="shared" si="217"/>
        <v>0</v>
      </c>
      <c r="AL205" s="11"/>
      <c r="AM205" s="11">
        <f t="shared" si="211"/>
        <v>0</v>
      </c>
      <c r="AN205" s="11">
        <f t="shared" si="211"/>
        <v>0</v>
      </c>
      <c r="AO205" s="11">
        <f t="shared" si="211"/>
        <v>0</v>
      </c>
      <c r="AP205" s="11">
        <f t="shared" si="211"/>
        <v>0</v>
      </c>
      <c r="AQ205" s="11">
        <f t="shared" si="211"/>
        <v>0</v>
      </c>
      <c r="AR205" s="11">
        <f t="shared" si="211"/>
        <v>0</v>
      </c>
      <c r="AS205" s="11">
        <f t="shared" si="211"/>
        <v>0</v>
      </c>
      <c r="AT205" s="11">
        <f t="shared" si="211"/>
        <v>0</v>
      </c>
      <c r="AU205" s="11"/>
      <c r="AV205" s="11">
        <f t="shared" si="153"/>
        <v>0</v>
      </c>
      <c r="AW205" s="11"/>
    </row>
    <row r="206" spans="2:49" ht="12.75">
      <c r="B206" s="3">
        <v>95</v>
      </c>
      <c r="C206" s="3">
        <f ca="1">SUM(INDIRECT(ADDRESS(ROW(),DATA!$F$38)&amp;":"&amp;ADDRESS(ROW(),DATA!$F$39)))</f>
        <v>0</v>
      </c>
      <c r="D206" s="3"/>
      <c r="E206" s="3"/>
      <c r="F206" s="11">
        <f t="shared" si="208"/>
        <v>0</v>
      </c>
      <c r="G206" s="11">
        <f t="shared" si="208"/>
        <v>0</v>
      </c>
      <c r="H206" s="11">
        <f t="shared" si="208"/>
        <v>0</v>
      </c>
      <c r="I206" s="11">
        <f t="shared" si="208"/>
        <v>0</v>
      </c>
      <c r="J206" s="11">
        <f t="shared" si="208"/>
        <v>0</v>
      </c>
      <c r="K206" s="11">
        <f t="shared" si="208"/>
        <v>0</v>
      </c>
      <c r="L206" s="11"/>
      <c r="M206" s="11">
        <f aca="true" t="shared" si="218" ref="M206:Y206">IF(M105=0,0,M$8*M$10/M105)</f>
        <v>0</v>
      </c>
      <c r="N206" s="11">
        <f t="shared" si="218"/>
        <v>0</v>
      </c>
      <c r="O206" s="11">
        <f t="shared" si="218"/>
        <v>0</v>
      </c>
      <c r="P206" s="11">
        <f t="shared" si="218"/>
        <v>0</v>
      </c>
      <c r="Q206" s="11">
        <f t="shared" si="218"/>
        <v>0</v>
      </c>
      <c r="R206" s="11">
        <f t="shared" si="218"/>
        <v>0</v>
      </c>
      <c r="S206" s="11">
        <f t="shared" si="218"/>
        <v>0</v>
      </c>
      <c r="T206" s="11">
        <f t="shared" si="218"/>
        <v>0</v>
      </c>
      <c r="U206" s="11">
        <f t="shared" si="218"/>
        <v>0</v>
      </c>
      <c r="V206" s="11">
        <f t="shared" si="218"/>
        <v>0</v>
      </c>
      <c r="W206" s="11">
        <f t="shared" si="218"/>
        <v>0</v>
      </c>
      <c r="X206" s="11">
        <f t="shared" si="218"/>
        <v>0</v>
      </c>
      <c r="Y206" s="11">
        <f t="shared" si="218"/>
        <v>0</v>
      </c>
      <c r="Z206" s="11"/>
      <c r="AA206" s="11">
        <f t="shared" si="151"/>
        <v>0</v>
      </c>
      <c r="AB206" s="11"/>
      <c r="AC206" s="11">
        <f aca="true" t="shared" si="219" ref="AC206:AK206">IF(AC105=0,0,AC$8*AC$10/AC105)</f>
        <v>0</v>
      </c>
      <c r="AD206" s="11">
        <f t="shared" si="219"/>
        <v>0</v>
      </c>
      <c r="AE206" s="11">
        <f t="shared" si="219"/>
        <v>0</v>
      </c>
      <c r="AF206" s="11">
        <f t="shared" si="219"/>
        <v>0</v>
      </c>
      <c r="AG206" s="11">
        <f t="shared" si="219"/>
        <v>0</v>
      </c>
      <c r="AH206" s="11">
        <f t="shared" si="219"/>
        <v>0</v>
      </c>
      <c r="AI206" s="11">
        <f t="shared" si="219"/>
        <v>0</v>
      </c>
      <c r="AJ206" s="11">
        <f t="shared" si="219"/>
        <v>0</v>
      </c>
      <c r="AK206" s="11">
        <f t="shared" si="219"/>
        <v>0</v>
      </c>
      <c r="AL206" s="11"/>
      <c r="AM206" s="11">
        <f t="shared" si="211"/>
        <v>0</v>
      </c>
      <c r="AN206" s="11">
        <f t="shared" si="211"/>
        <v>0</v>
      </c>
      <c r="AO206" s="11">
        <f t="shared" si="211"/>
        <v>0</v>
      </c>
      <c r="AP206" s="11">
        <f t="shared" si="211"/>
        <v>0</v>
      </c>
      <c r="AQ206" s="11">
        <f t="shared" si="211"/>
        <v>0</v>
      </c>
      <c r="AR206" s="11">
        <f t="shared" si="211"/>
        <v>0</v>
      </c>
      <c r="AS206" s="11">
        <f t="shared" si="211"/>
        <v>0</v>
      </c>
      <c r="AT206" s="11">
        <f t="shared" si="211"/>
        <v>0</v>
      </c>
      <c r="AU206" s="11"/>
      <c r="AV206" s="11">
        <f t="shared" si="153"/>
        <v>0</v>
      </c>
      <c r="AW206" s="11"/>
    </row>
    <row r="207" spans="2:49" ht="12.75">
      <c r="B207" s="3">
        <v>96</v>
      </c>
      <c r="C207" s="3">
        <f ca="1">SUM(INDIRECT(ADDRESS(ROW(),DATA!$F$38)&amp;":"&amp;ADDRESS(ROW(),DATA!$F$39)))</f>
        <v>0</v>
      </c>
      <c r="D207" s="3"/>
      <c r="E207" s="3"/>
      <c r="F207" s="11">
        <f t="shared" si="208"/>
        <v>0</v>
      </c>
      <c r="G207" s="11">
        <f t="shared" si="208"/>
        <v>0</v>
      </c>
      <c r="H207" s="11">
        <f t="shared" si="208"/>
        <v>0</v>
      </c>
      <c r="I207" s="11">
        <f t="shared" si="208"/>
        <v>0</v>
      </c>
      <c r="J207" s="11">
        <f t="shared" si="208"/>
        <v>0</v>
      </c>
      <c r="K207" s="11">
        <f t="shared" si="208"/>
        <v>0</v>
      </c>
      <c r="L207" s="11"/>
      <c r="M207" s="11">
        <f aca="true" t="shared" si="220" ref="M207:Y207">IF(M106=0,0,M$8*M$10/M106)</f>
        <v>0</v>
      </c>
      <c r="N207" s="11">
        <f t="shared" si="220"/>
        <v>0</v>
      </c>
      <c r="O207" s="11">
        <f t="shared" si="220"/>
        <v>0</v>
      </c>
      <c r="P207" s="11">
        <f t="shared" si="220"/>
        <v>0</v>
      </c>
      <c r="Q207" s="11">
        <f t="shared" si="220"/>
        <v>0</v>
      </c>
      <c r="R207" s="11">
        <f t="shared" si="220"/>
        <v>0</v>
      </c>
      <c r="S207" s="11">
        <f t="shared" si="220"/>
        <v>0</v>
      </c>
      <c r="T207" s="11">
        <f t="shared" si="220"/>
        <v>0</v>
      </c>
      <c r="U207" s="11">
        <f t="shared" si="220"/>
        <v>0</v>
      </c>
      <c r="V207" s="11">
        <f t="shared" si="220"/>
        <v>0</v>
      </c>
      <c r="W207" s="11">
        <f t="shared" si="220"/>
        <v>0</v>
      </c>
      <c r="X207" s="11">
        <f t="shared" si="220"/>
        <v>0</v>
      </c>
      <c r="Y207" s="11">
        <f t="shared" si="220"/>
        <v>0</v>
      </c>
      <c r="Z207" s="11"/>
      <c r="AA207" s="11">
        <f t="shared" si="151"/>
        <v>0</v>
      </c>
      <c r="AB207" s="11"/>
      <c r="AC207" s="11">
        <f aca="true" t="shared" si="221" ref="AC207:AK207">IF(AC106=0,0,AC$8*AC$10/AC106)</f>
        <v>0</v>
      </c>
      <c r="AD207" s="11">
        <f t="shared" si="221"/>
        <v>0</v>
      </c>
      <c r="AE207" s="11">
        <f t="shared" si="221"/>
        <v>0</v>
      </c>
      <c r="AF207" s="11">
        <f t="shared" si="221"/>
        <v>0</v>
      </c>
      <c r="AG207" s="11">
        <f t="shared" si="221"/>
        <v>0</v>
      </c>
      <c r="AH207" s="11">
        <f t="shared" si="221"/>
        <v>0</v>
      </c>
      <c r="AI207" s="11">
        <f t="shared" si="221"/>
        <v>0</v>
      </c>
      <c r="AJ207" s="11">
        <f t="shared" si="221"/>
        <v>0</v>
      </c>
      <c r="AK207" s="11">
        <f t="shared" si="221"/>
        <v>0</v>
      </c>
      <c r="AL207" s="11"/>
      <c r="AM207" s="11">
        <f t="shared" si="211"/>
        <v>0</v>
      </c>
      <c r="AN207" s="11">
        <f t="shared" si="211"/>
        <v>0</v>
      </c>
      <c r="AO207" s="11">
        <f t="shared" si="211"/>
        <v>0</v>
      </c>
      <c r="AP207" s="11">
        <f t="shared" si="211"/>
        <v>0</v>
      </c>
      <c r="AQ207" s="11">
        <f t="shared" si="211"/>
        <v>0</v>
      </c>
      <c r="AR207" s="11">
        <f t="shared" si="211"/>
        <v>0</v>
      </c>
      <c r="AS207" s="11">
        <f t="shared" si="211"/>
        <v>0</v>
      </c>
      <c r="AT207" s="11">
        <f t="shared" si="211"/>
        <v>0</v>
      </c>
      <c r="AU207" s="11"/>
      <c r="AV207" s="11">
        <f t="shared" si="153"/>
        <v>0</v>
      </c>
      <c r="AW207" s="11"/>
    </row>
    <row r="208" spans="2:49" ht="12.75">
      <c r="B208" s="3">
        <v>97</v>
      </c>
      <c r="C208" s="3">
        <f ca="1">SUM(INDIRECT(ADDRESS(ROW(),DATA!$F$38)&amp;":"&amp;ADDRESS(ROW(),DATA!$F$39)))</f>
        <v>0</v>
      </c>
      <c r="D208" s="3"/>
      <c r="E208" s="3"/>
      <c r="F208" s="11">
        <f t="shared" si="208"/>
        <v>0</v>
      </c>
      <c r="G208" s="11">
        <f t="shared" si="208"/>
        <v>0</v>
      </c>
      <c r="H208" s="11">
        <f t="shared" si="208"/>
        <v>0</v>
      </c>
      <c r="I208" s="11">
        <f t="shared" si="208"/>
        <v>0</v>
      </c>
      <c r="J208" s="11">
        <f t="shared" si="208"/>
        <v>0</v>
      </c>
      <c r="K208" s="11">
        <f t="shared" si="208"/>
        <v>0</v>
      </c>
      <c r="L208" s="11"/>
      <c r="M208" s="11">
        <f aca="true" t="shared" si="222" ref="M208:Y208">IF(M107=0,0,M$8*M$10/M107)</f>
        <v>0</v>
      </c>
      <c r="N208" s="11">
        <f t="shared" si="222"/>
        <v>0</v>
      </c>
      <c r="O208" s="11">
        <f t="shared" si="222"/>
        <v>0</v>
      </c>
      <c r="P208" s="11">
        <f t="shared" si="222"/>
        <v>0</v>
      </c>
      <c r="Q208" s="11">
        <f t="shared" si="222"/>
        <v>0</v>
      </c>
      <c r="R208" s="11">
        <f t="shared" si="222"/>
        <v>0</v>
      </c>
      <c r="S208" s="11">
        <f t="shared" si="222"/>
        <v>0</v>
      </c>
      <c r="T208" s="11">
        <f t="shared" si="222"/>
        <v>0</v>
      </c>
      <c r="U208" s="11">
        <f t="shared" si="222"/>
        <v>0</v>
      </c>
      <c r="V208" s="11">
        <f t="shared" si="222"/>
        <v>0</v>
      </c>
      <c r="W208" s="11">
        <f t="shared" si="222"/>
        <v>0</v>
      </c>
      <c r="X208" s="11">
        <f t="shared" si="222"/>
        <v>0</v>
      </c>
      <c r="Y208" s="11">
        <f t="shared" si="222"/>
        <v>0</v>
      </c>
      <c r="Z208" s="11"/>
      <c r="AA208" s="11">
        <f>IF(AA107=0,0,AA$8*AA$10/AA107)</f>
        <v>0</v>
      </c>
      <c r="AB208" s="11"/>
      <c r="AC208" s="11">
        <f aca="true" t="shared" si="223" ref="AC208:AK208">IF(AC107=0,0,AC$8*AC$10/AC107)</f>
        <v>0</v>
      </c>
      <c r="AD208" s="11">
        <f t="shared" si="223"/>
        <v>0</v>
      </c>
      <c r="AE208" s="11">
        <f t="shared" si="223"/>
        <v>0</v>
      </c>
      <c r="AF208" s="11">
        <f t="shared" si="223"/>
        <v>0</v>
      </c>
      <c r="AG208" s="11">
        <f t="shared" si="223"/>
        <v>0</v>
      </c>
      <c r="AH208" s="11">
        <f t="shared" si="223"/>
        <v>0</v>
      </c>
      <c r="AI208" s="11">
        <f t="shared" si="223"/>
        <v>0</v>
      </c>
      <c r="AJ208" s="11">
        <f t="shared" si="223"/>
        <v>0</v>
      </c>
      <c r="AK208" s="11">
        <f t="shared" si="223"/>
        <v>0</v>
      </c>
      <c r="AL208" s="11"/>
      <c r="AM208" s="11">
        <f t="shared" si="211"/>
        <v>0</v>
      </c>
      <c r="AN208" s="11">
        <f t="shared" si="211"/>
        <v>0</v>
      </c>
      <c r="AO208" s="11">
        <f t="shared" si="211"/>
        <v>0</v>
      </c>
      <c r="AP208" s="11">
        <f t="shared" si="211"/>
        <v>0</v>
      </c>
      <c r="AQ208" s="11">
        <f t="shared" si="211"/>
        <v>0</v>
      </c>
      <c r="AR208" s="11">
        <f t="shared" si="211"/>
        <v>0</v>
      </c>
      <c r="AS208" s="11">
        <f t="shared" si="211"/>
        <v>0</v>
      </c>
      <c r="AT208" s="11">
        <f t="shared" si="211"/>
        <v>0</v>
      </c>
      <c r="AU208" s="11"/>
      <c r="AV208" s="11">
        <f>IF(AV107=0,0,AV$8*AV$10/AV107)</f>
        <v>0</v>
      </c>
      <c r="AW208" s="11"/>
    </row>
    <row r="209" spans="2:49" ht="12.75">
      <c r="B209" s="3">
        <v>98</v>
      </c>
      <c r="C209" s="3">
        <f ca="1">SUM(INDIRECT(ADDRESS(ROW(),DATA!$F$38)&amp;":"&amp;ADDRESS(ROW(),DATA!$F$39)))</f>
        <v>0</v>
      </c>
      <c r="D209" s="3"/>
      <c r="E209" s="3"/>
      <c r="F209" s="11">
        <f t="shared" si="208"/>
        <v>0</v>
      </c>
      <c r="G209" s="11">
        <f t="shared" si="208"/>
        <v>0</v>
      </c>
      <c r="H209" s="11">
        <f t="shared" si="208"/>
        <v>0</v>
      </c>
      <c r="I209" s="11">
        <f t="shared" si="208"/>
        <v>0</v>
      </c>
      <c r="J209" s="11">
        <f t="shared" si="208"/>
        <v>0</v>
      </c>
      <c r="K209" s="11">
        <f t="shared" si="208"/>
        <v>0</v>
      </c>
      <c r="L209" s="11"/>
      <c r="M209" s="11">
        <f aca="true" t="shared" si="224" ref="M209:Y209">IF(M108=0,0,M$8*M$10/M108)</f>
        <v>0</v>
      </c>
      <c r="N209" s="11">
        <f t="shared" si="224"/>
        <v>0</v>
      </c>
      <c r="O209" s="11">
        <f t="shared" si="224"/>
        <v>0</v>
      </c>
      <c r="P209" s="11">
        <f t="shared" si="224"/>
        <v>0</v>
      </c>
      <c r="Q209" s="11">
        <f t="shared" si="224"/>
        <v>0</v>
      </c>
      <c r="R209" s="11">
        <f t="shared" si="224"/>
        <v>0</v>
      </c>
      <c r="S209" s="11">
        <f t="shared" si="224"/>
        <v>0</v>
      </c>
      <c r="T209" s="11">
        <f t="shared" si="224"/>
        <v>0</v>
      </c>
      <c r="U209" s="11">
        <f t="shared" si="224"/>
        <v>0</v>
      </c>
      <c r="V209" s="11">
        <f t="shared" si="224"/>
        <v>0</v>
      </c>
      <c r="W209" s="11">
        <f t="shared" si="224"/>
        <v>0</v>
      </c>
      <c r="X209" s="11">
        <f t="shared" si="224"/>
        <v>0</v>
      </c>
      <c r="Y209" s="11">
        <f t="shared" si="224"/>
        <v>0</v>
      </c>
      <c r="Z209" s="11"/>
      <c r="AA209" s="11">
        <f>IF(AA108=0,0,AA$8*AA$10/AA108)</f>
        <v>0</v>
      </c>
      <c r="AB209" s="11"/>
      <c r="AC209" s="11">
        <f aca="true" t="shared" si="225" ref="AC209:AK209">IF(AC108=0,0,AC$8*AC$10/AC108)</f>
        <v>0</v>
      </c>
      <c r="AD209" s="11">
        <f t="shared" si="225"/>
        <v>0</v>
      </c>
      <c r="AE209" s="11">
        <f t="shared" si="225"/>
        <v>0</v>
      </c>
      <c r="AF209" s="11">
        <f t="shared" si="225"/>
        <v>0</v>
      </c>
      <c r="AG209" s="11">
        <f t="shared" si="225"/>
        <v>0</v>
      </c>
      <c r="AH209" s="11">
        <f t="shared" si="225"/>
        <v>0</v>
      </c>
      <c r="AI209" s="11">
        <f t="shared" si="225"/>
        <v>0</v>
      </c>
      <c r="AJ209" s="11">
        <f t="shared" si="225"/>
        <v>0</v>
      </c>
      <c r="AK209" s="11">
        <f t="shared" si="225"/>
        <v>0</v>
      </c>
      <c r="AL209" s="11"/>
      <c r="AM209" s="11">
        <f t="shared" si="211"/>
        <v>0</v>
      </c>
      <c r="AN209" s="11">
        <f t="shared" si="211"/>
        <v>0</v>
      </c>
      <c r="AO209" s="11">
        <f t="shared" si="211"/>
        <v>0</v>
      </c>
      <c r="AP209" s="11">
        <f t="shared" si="211"/>
        <v>0</v>
      </c>
      <c r="AQ209" s="11">
        <f t="shared" si="211"/>
        <v>0</v>
      </c>
      <c r="AR209" s="11">
        <f t="shared" si="211"/>
        <v>0</v>
      </c>
      <c r="AS209" s="11">
        <f t="shared" si="211"/>
        <v>0</v>
      </c>
      <c r="AT209" s="11">
        <f t="shared" si="211"/>
        <v>0</v>
      </c>
      <c r="AU209" s="11"/>
      <c r="AV209" s="11">
        <f>IF(AV108=0,0,AV$8*AV$10/AV108)</f>
        <v>0</v>
      </c>
      <c r="AW209" s="11"/>
    </row>
    <row r="210" spans="2:49" ht="12.75">
      <c r="B210" s="3">
        <v>99</v>
      </c>
      <c r="C210" s="3">
        <f ca="1">SUM(INDIRECT(ADDRESS(ROW(),DATA!$F$38)&amp;":"&amp;ADDRESS(ROW(),DATA!$F$39)))</f>
        <v>0</v>
      </c>
      <c r="D210" s="3"/>
      <c r="E210" s="3"/>
      <c r="F210" s="11">
        <f t="shared" si="208"/>
        <v>0</v>
      </c>
      <c r="G210" s="11">
        <f t="shared" si="208"/>
        <v>0</v>
      </c>
      <c r="H210" s="11">
        <f t="shared" si="208"/>
        <v>0</v>
      </c>
      <c r="I210" s="11">
        <f t="shared" si="208"/>
        <v>0</v>
      </c>
      <c r="J210" s="11">
        <f t="shared" si="208"/>
        <v>0</v>
      </c>
      <c r="K210" s="11">
        <f t="shared" si="208"/>
        <v>0</v>
      </c>
      <c r="L210" s="11"/>
      <c r="M210" s="11">
        <f aca="true" t="shared" si="226" ref="M210:Y210">IF(M109=0,0,M$8*M$10/M109)</f>
        <v>0</v>
      </c>
      <c r="N210" s="11">
        <f t="shared" si="226"/>
        <v>0</v>
      </c>
      <c r="O210" s="11">
        <f t="shared" si="226"/>
        <v>0</v>
      </c>
      <c r="P210" s="11">
        <f t="shared" si="226"/>
        <v>0</v>
      </c>
      <c r="Q210" s="11">
        <f t="shared" si="226"/>
        <v>0</v>
      </c>
      <c r="R210" s="11">
        <f t="shared" si="226"/>
        <v>0</v>
      </c>
      <c r="S210" s="11">
        <f t="shared" si="226"/>
        <v>0</v>
      </c>
      <c r="T210" s="11">
        <f t="shared" si="226"/>
        <v>0</v>
      </c>
      <c r="U210" s="11">
        <f t="shared" si="226"/>
        <v>0</v>
      </c>
      <c r="V210" s="11">
        <f t="shared" si="226"/>
        <v>0</v>
      </c>
      <c r="W210" s="11">
        <f t="shared" si="226"/>
        <v>0</v>
      </c>
      <c r="X210" s="11">
        <f t="shared" si="226"/>
        <v>0</v>
      </c>
      <c r="Y210" s="11">
        <f t="shared" si="226"/>
        <v>0</v>
      </c>
      <c r="Z210" s="11"/>
      <c r="AA210" s="11">
        <f>IF(AA109=0,0,AA$8*AA$10/AA109)</f>
        <v>0</v>
      </c>
      <c r="AB210" s="11"/>
      <c r="AC210" s="11">
        <f aca="true" t="shared" si="227" ref="AC210:AK210">IF(AC109=0,0,AC$8*AC$10/AC109)</f>
        <v>0</v>
      </c>
      <c r="AD210" s="11">
        <f t="shared" si="227"/>
        <v>0</v>
      </c>
      <c r="AE210" s="11">
        <f t="shared" si="227"/>
        <v>0</v>
      </c>
      <c r="AF210" s="11">
        <f t="shared" si="227"/>
        <v>0</v>
      </c>
      <c r="AG210" s="11">
        <f t="shared" si="227"/>
        <v>0</v>
      </c>
      <c r="AH210" s="11">
        <f t="shared" si="227"/>
        <v>0</v>
      </c>
      <c r="AI210" s="11">
        <f t="shared" si="227"/>
        <v>0</v>
      </c>
      <c r="AJ210" s="11">
        <f t="shared" si="227"/>
        <v>0</v>
      </c>
      <c r="AK210" s="11">
        <f t="shared" si="227"/>
        <v>0</v>
      </c>
      <c r="AL210" s="11"/>
      <c r="AM210" s="11">
        <f t="shared" si="211"/>
        <v>0</v>
      </c>
      <c r="AN210" s="11">
        <f t="shared" si="211"/>
        <v>0</v>
      </c>
      <c r="AO210" s="11">
        <f t="shared" si="211"/>
        <v>0</v>
      </c>
      <c r="AP210" s="11">
        <f t="shared" si="211"/>
        <v>0</v>
      </c>
      <c r="AQ210" s="11">
        <f t="shared" si="211"/>
        <v>0</v>
      </c>
      <c r="AR210" s="11">
        <f t="shared" si="211"/>
        <v>0</v>
      </c>
      <c r="AS210" s="11">
        <f t="shared" si="211"/>
        <v>0</v>
      </c>
      <c r="AT210" s="11">
        <f t="shared" si="211"/>
        <v>0</v>
      </c>
      <c r="AU210" s="11"/>
      <c r="AV210" s="11">
        <f>IF(AV109=0,0,AV$8*AV$10/AV109)</f>
        <v>0</v>
      </c>
      <c r="AW210" s="11"/>
    </row>
  </sheetData>
  <mergeCells count="2">
    <mergeCell ref="B2:U2"/>
    <mergeCell ref="B4:U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I832"/>
  <sheetViews>
    <sheetView showGridLines="0" workbookViewId="0" topLeftCell="A1">
      <selection activeCell="A40" sqref="A40"/>
    </sheetView>
  </sheetViews>
  <sheetFormatPr defaultColWidth="9.140625" defaultRowHeight="12.75"/>
  <cols>
    <col min="1" max="1" width="17.57421875" style="3" customWidth="1"/>
    <col min="2" max="2" width="13.00390625" style="3" customWidth="1"/>
    <col min="3" max="3" width="12.28125" style="3" customWidth="1"/>
    <col min="4" max="4" width="2.421875" style="4" customWidth="1"/>
    <col min="5" max="5" width="12.57421875" style="3" customWidth="1"/>
    <col min="6" max="6" width="11.421875" style="3" customWidth="1"/>
    <col min="7" max="7" width="12.421875" style="3" customWidth="1"/>
    <col min="8" max="8" width="2.421875" style="4" customWidth="1"/>
    <col min="9" max="9" width="11.421875" style="3" customWidth="1"/>
    <col min="10" max="10" width="23.7109375" style="3" customWidth="1"/>
    <col min="11" max="12" width="11.421875" style="0" customWidth="1"/>
    <col min="13" max="13" width="8.00390625" style="0" customWidth="1"/>
    <col min="14" max="14" width="11.140625" style="3" customWidth="1"/>
    <col min="15" max="17" width="11.421875" style="3" customWidth="1"/>
    <col min="18" max="18" width="11.140625" style="3" customWidth="1"/>
    <col min="19" max="250" width="11.421875" style="3" customWidth="1"/>
    <col min="251" max="16384" width="11.421875" style="0" customWidth="1"/>
  </cols>
  <sheetData>
    <row r="1" spans="1:21" ht="12.75">
      <c r="A1" s="3" t="s">
        <v>1091</v>
      </c>
      <c r="B1" s="3" t="s">
        <v>1092</v>
      </c>
      <c r="E1" s="3" t="s">
        <v>1093</v>
      </c>
      <c r="F1" s="5" t="s">
        <v>1092</v>
      </c>
      <c r="G1" s="5" t="s">
        <v>1094</v>
      </c>
      <c r="I1" s="6" t="s">
        <v>1095</v>
      </c>
      <c r="J1" s="6" t="s">
        <v>1096</v>
      </c>
      <c r="K1" s="7" t="s">
        <v>1097</v>
      </c>
      <c r="L1" s="7" t="s">
        <v>1098</v>
      </c>
      <c r="M1" s="7"/>
      <c r="N1" s="6" t="s">
        <v>1099</v>
      </c>
      <c r="O1" s="6" t="s">
        <v>1100</v>
      </c>
      <c r="P1" s="6" t="s">
        <v>1101</v>
      </c>
      <c r="R1" s="6" t="s">
        <v>1102</v>
      </c>
      <c r="S1" s="25" t="s">
        <v>1103</v>
      </c>
      <c r="T1" s="25" t="s">
        <v>1104</v>
      </c>
      <c r="U1" s="23" t="s">
        <v>1188</v>
      </c>
    </row>
    <row r="2" spans="1:21" ht="12.75">
      <c r="A2" s="3">
        <v>1</v>
      </c>
      <c r="B2" s="8">
        <v>0</v>
      </c>
      <c r="C2" s="3">
        <v>1</v>
      </c>
      <c r="E2" s="3">
        <v>1</v>
      </c>
      <c r="F2" s="5">
        <v>1</v>
      </c>
      <c r="G2" s="5">
        <v>1</v>
      </c>
      <c r="J2" s="3">
        <f>CEILING(I3/($F$11+Recolte!C112),1)</f>
        <v>50</v>
      </c>
      <c r="K2" s="9"/>
      <c r="N2" s="3">
        <f ca="1" t="shared" si="0" ref="N2:N33">INDIRECT(ADDRESS(ROW(),17+$F$18))</f>
        <v>70</v>
      </c>
      <c r="O2" s="3">
        <f aca="true" t="shared" si="1" ref="O2:O33">TRUNC(N2/100*J2)</f>
        <v>35</v>
      </c>
      <c r="P2" s="3">
        <f>O2*Estimation!$G$20</f>
        <v>0</v>
      </c>
      <c r="R2" s="3">
        <v>70</v>
      </c>
      <c r="S2" s="3">
        <v>49</v>
      </c>
      <c r="T2" s="3">
        <v>50</v>
      </c>
      <c r="U2" s="11">
        <v>100</v>
      </c>
    </row>
    <row r="3" spans="1:21" ht="12.75">
      <c r="A3" s="3">
        <v>2</v>
      </c>
      <c r="B3" s="8">
        <v>50</v>
      </c>
      <c r="C3" s="3">
        <v>2</v>
      </c>
      <c r="E3" s="3">
        <v>2</v>
      </c>
      <c r="F3" s="5">
        <v>10</v>
      </c>
      <c r="G3" s="5">
        <v>1</v>
      </c>
      <c r="I3" s="3">
        <f aca="true" t="shared" si="2" ref="I3:I34">IF(B3-L2&lt;0,0,B3-L2)</f>
        <v>50</v>
      </c>
      <c r="J3" s="3">
        <f>CEILING(I4/($F$11+Recolte!C113),1)</f>
        <v>90</v>
      </c>
      <c r="K3" s="9">
        <f>J2*($F$11+Recolte!C112)</f>
        <v>50</v>
      </c>
      <c r="L3" s="9">
        <f aca="true" t="shared" si="3" ref="L3:L34">IF(ROW()-1=$F$13,$F$15,L2+K3)</f>
        <v>50</v>
      </c>
      <c r="M3" s="9"/>
      <c r="N3" s="3">
        <f ca="1" t="shared" si="0"/>
        <v>71</v>
      </c>
      <c r="O3" s="3">
        <f t="shared" si="1"/>
        <v>63</v>
      </c>
      <c r="P3" s="3">
        <f>O3*Estimation!$G$20</f>
        <v>0</v>
      </c>
      <c r="R3" s="3">
        <v>71</v>
      </c>
      <c r="S3" s="3">
        <v>49</v>
      </c>
      <c r="T3" s="3">
        <v>50</v>
      </c>
      <c r="U3" s="11">
        <v>100</v>
      </c>
    </row>
    <row r="4" spans="1:21" ht="12.75">
      <c r="A4" s="3">
        <v>3</v>
      </c>
      <c r="B4" s="8">
        <v>140</v>
      </c>
      <c r="C4" s="3">
        <v>3</v>
      </c>
      <c r="E4" s="3">
        <v>3</v>
      </c>
      <c r="F4" s="5">
        <v>25</v>
      </c>
      <c r="G4" s="5">
        <v>10</v>
      </c>
      <c r="I4" s="3">
        <f t="shared" si="2"/>
        <v>90</v>
      </c>
      <c r="J4" s="3">
        <f>CEILING(I5/($F$11+Recolte!C114),1)</f>
        <v>131</v>
      </c>
      <c r="K4" s="9">
        <f>J3*($F$11+Recolte!C113)</f>
        <v>90</v>
      </c>
      <c r="L4" s="9">
        <f t="shared" si="3"/>
        <v>140</v>
      </c>
      <c r="M4" s="9"/>
      <c r="N4" s="3">
        <f ca="1" t="shared" si="0"/>
        <v>72</v>
      </c>
      <c r="O4" s="3">
        <f t="shared" si="1"/>
        <v>94</v>
      </c>
      <c r="P4" s="3">
        <f>O4*Estimation!$G$20</f>
        <v>0</v>
      </c>
      <c r="R4" s="3">
        <v>72</v>
      </c>
      <c r="S4" s="3">
        <v>49</v>
      </c>
      <c r="T4" s="3">
        <v>51</v>
      </c>
      <c r="U4" s="11">
        <v>100</v>
      </c>
    </row>
    <row r="5" spans="1:21" ht="12.75">
      <c r="A5" s="3">
        <v>4</v>
      </c>
      <c r="B5" s="8">
        <v>271</v>
      </c>
      <c r="C5" s="3">
        <v>4</v>
      </c>
      <c r="E5" s="3">
        <v>4</v>
      </c>
      <c r="F5" s="5">
        <v>50</v>
      </c>
      <c r="G5" s="5">
        <v>20</v>
      </c>
      <c r="I5" s="3">
        <f t="shared" si="2"/>
        <v>131</v>
      </c>
      <c r="J5" s="3">
        <f>CEILING(I6/($F$11+Recolte!C115),1)</f>
        <v>170</v>
      </c>
      <c r="K5" s="9">
        <f>J4*($F$11+Recolte!C114)</f>
        <v>131</v>
      </c>
      <c r="L5" s="9">
        <f t="shared" si="3"/>
        <v>271</v>
      </c>
      <c r="M5" s="9"/>
      <c r="N5" s="3">
        <f ca="1" t="shared" si="0"/>
        <v>73</v>
      </c>
      <c r="O5" s="3">
        <f t="shared" si="1"/>
        <v>124</v>
      </c>
      <c r="P5" s="3">
        <f>O5*Estimation!$G$20</f>
        <v>0</v>
      </c>
      <c r="R5" s="3">
        <v>73</v>
      </c>
      <c r="S5" s="3">
        <v>49</v>
      </c>
      <c r="T5" s="3">
        <v>51</v>
      </c>
      <c r="U5" s="11">
        <v>100</v>
      </c>
    </row>
    <row r="6" spans="1:21" ht="12.75">
      <c r="A6" s="3">
        <v>5</v>
      </c>
      <c r="B6" s="8">
        <v>441</v>
      </c>
      <c r="C6" s="3">
        <v>5</v>
      </c>
      <c r="E6" s="3">
        <v>5</v>
      </c>
      <c r="F6" s="5">
        <v>100</v>
      </c>
      <c r="G6" s="5">
        <v>40</v>
      </c>
      <c r="I6" s="3">
        <f t="shared" si="2"/>
        <v>170</v>
      </c>
      <c r="J6" s="3">
        <f>CEILING(I7/($F$11+Recolte!C116),1)</f>
        <v>212</v>
      </c>
      <c r="K6" s="9">
        <f>J5*($F$11+Recolte!C115)</f>
        <v>170</v>
      </c>
      <c r="L6" s="9">
        <f t="shared" si="3"/>
        <v>441</v>
      </c>
      <c r="M6" s="9"/>
      <c r="N6" s="3">
        <f ca="1" t="shared" si="0"/>
        <v>74</v>
      </c>
      <c r="O6" s="3">
        <f t="shared" si="1"/>
        <v>156</v>
      </c>
      <c r="P6" s="3">
        <f>O6*Estimation!$G$20</f>
        <v>0</v>
      </c>
      <c r="R6" s="3">
        <v>74</v>
      </c>
      <c r="S6" s="3">
        <v>50</v>
      </c>
      <c r="T6" s="3">
        <v>52</v>
      </c>
      <c r="U6" s="11">
        <v>100</v>
      </c>
    </row>
    <row r="7" spans="1:21" ht="12.75">
      <c r="A7" s="3">
        <v>6</v>
      </c>
      <c r="B7" s="8">
        <v>653</v>
      </c>
      <c r="C7" s="3">
        <v>6</v>
      </c>
      <c r="E7" s="3">
        <v>6</v>
      </c>
      <c r="F7" s="5">
        <v>250</v>
      </c>
      <c r="G7" s="5">
        <v>60</v>
      </c>
      <c r="I7" s="3">
        <f t="shared" si="2"/>
        <v>212</v>
      </c>
      <c r="J7" s="3">
        <f>CEILING(I8/($F$11+Recolte!C117),1)</f>
        <v>252</v>
      </c>
      <c r="K7" s="9">
        <f>J6*($F$11+Recolte!C116)</f>
        <v>212</v>
      </c>
      <c r="L7" s="9">
        <f t="shared" si="3"/>
        <v>653</v>
      </c>
      <c r="M7" s="9"/>
      <c r="N7" s="3">
        <f ca="1" t="shared" si="0"/>
        <v>75</v>
      </c>
      <c r="O7" s="3">
        <f t="shared" si="1"/>
        <v>189</v>
      </c>
      <c r="P7" s="3">
        <f>O7*Estimation!$G$20</f>
        <v>0</v>
      </c>
      <c r="R7" s="3">
        <v>75</v>
      </c>
      <c r="S7" s="3">
        <v>50</v>
      </c>
      <c r="T7" s="3">
        <v>52</v>
      </c>
      <c r="U7" s="11">
        <v>100</v>
      </c>
    </row>
    <row r="8" spans="1:21" ht="12.75">
      <c r="A8" s="3">
        <v>7</v>
      </c>
      <c r="B8" s="8">
        <v>905</v>
      </c>
      <c r="C8" s="3">
        <v>7</v>
      </c>
      <c r="E8" s="5">
        <v>7</v>
      </c>
      <c r="F8" s="5">
        <v>500</v>
      </c>
      <c r="G8" s="5">
        <v>80</v>
      </c>
      <c r="I8" s="3">
        <f t="shared" si="2"/>
        <v>252</v>
      </c>
      <c r="J8" s="3">
        <f>CEILING(I9/($F$11+Recolte!C118),1)</f>
        <v>294</v>
      </c>
      <c r="K8" s="9">
        <f>J7*($F$11+Recolte!C117)</f>
        <v>252</v>
      </c>
      <c r="L8" s="9">
        <f t="shared" si="3"/>
        <v>905</v>
      </c>
      <c r="M8" s="9"/>
      <c r="N8" s="3">
        <f ca="1" t="shared" si="0"/>
        <v>76</v>
      </c>
      <c r="O8" s="3">
        <f t="shared" si="1"/>
        <v>223</v>
      </c>
      <c r="P8" s="3">
        <f>O8*Estimation!$G$20</f>
        <v>0</v>
      </c>
      <c r="R8" s="3">
        <v>76</v>
      </c>
      <c r="S8" s="3">
        <v>50</v>
      </c>
      <c r="T8" s="3">
        <v>53</v>
      </c>
      <c r="U8" s="11">
        <v>100</v>
      </c>
    </row>
    <row r="9" spans="1:21" ht="12.75">
      <c r="A9" s="3">
        <v>8</v>
      </c>
      <c r="B9" s="8">
        <v>1199</v>
      </c>
      <c r="C9" s="3">
        <v>8</v>
      </c>
      <c r="E9" s="5">
        <v>8</v>
      </c>
      <c r="F9" s="5">
        <v>1000</v>
      </c>
      <c r="G9" s="5">
        <v>100</v>
      </c>
      <c r="I9" s="3">
        <f t="shared" si="2"/>
        <v>294</v>
      </c>
      <c r="J9" s="3">
        <f>CEILING(I10/($F$11+Recolte!C119),1)</f>
        <v>344</v>
      </c>
      <c r="K9" s="9">
        <f>J8*($F$11+Recolte!C118)</f>
        <v>294</v>
      </c>
      <c r="L9" s="9">
        <f t="shared" si="3"/>
        <v>1199</v>
      </c>
      <c r="M9" s="9"/>
      <c r="N9" s="3">
        <f ca="1" t="shared" si="0"/>
        <v>77</v>
      </c>
      <c r="O9" s="3">
        <f t="shared" si="1"/>
        <v>264</v>
      </c>
      <c r="P9" s="3">
        <f>O9*Estimation!$G$20</f>
        <v>0</v>
      </c>
      <c r="R9" s="3">
        <v>77</v>
      </c>
      <c r="S9" s="3">
        <v>50</v>
      </c>
      <c r="T9" s="3">
        <v>53</v>
      </c>
      <c r="U9" s="11">
        <v>100</v>
      </c>
    </row>
    <row r="10" spans="1:21" ht="12.75">
      <c r="A10" s="3">
        <v>9</v>
      </c>
      <c r="B10" s="8">
        <v>1543</v>
      </c>
      <c r="C10" s="3">
        <v>9</v>
      </c>
      <c r="I10" s="3">
        <f t="shared" si="2"/>
        <v>344</v>
      </c>
      <c r="J10" s="3">
        <f>CEILING(I11/($F$11+Recolte!C120),1)</f>
        <v>368</v>
      </c>
      <c r="K10" s="9">
        <f>J9*($F$11+Recolte!C119)</f>
        <v>344</v>
      </c>
      <c r="L10" s="9">
        <f t="shared" si="3"/>
        <v>1543</v>
      </c>
      <c r="M10" s="9"/>
      <c r="N10" s="3">
        <f ca="1" t="shared" si="0"/>
        <v>78</v>
      </c>
      <c r="O10" s="3">
        <f t="shared" si="1"/>
        <v>287</v>
      </c>
      <c r="P10" s="3">
        <f>O10*Estimation!$G$20</f>
        <v>0</v>
      </c>
      <c r="R10" s="3">
        <v>78</v>
      </c>
      <c r="S10" s="3">
        <v>51</v>
      </c>
      <c r="T10" s="3">
        <v>54</v>
      </c>
      <c r="U10" s="11">
        <v>100</v>
      </c>
    </row>
    <row r="11" spans="1:21" ht="12.75">
      <c r="A11" s="3">
        <v>10</v>
      </c>
      <c r="B11" s="8">
        <v>1911</v>
      </c>
      <c r="C11" s="3">
        <v>10</v>
      </c>
      <c r="E11" s="3" t="s">
        <v>1105</v>
      </c>
      <c r="F11" s="3">
        <f>IF(DATA!F22=0,1,VLOOKUP(DATA!F$22,E2:G9,2))</f>
        <v>1</v>
      </c>
      <c r="I11" s="3">
        <f t="shared" si="2"/>
        <v>368</v>
      </c>
      <c r="J11" s="3">
        <f>CEILING(I12/($F$11+Recolte!C121),1)</f>
        <v>419</v>
      </c>
      <c r="K11" s="9">
        <f>J10*($F$11+Recolte!C120)</f>
        <v>368</v>
      </c>
      <c r="L11" s="9">
        <f t="shared" si="3"/>
        <v>1911</v>
      </c>
      <c r="M11" s="9"/>
      <c r="N11" s="3">
        <f ca="1" t="shared" si="0"/>
        <v>79</v>
      </c>
      <c r="O11" s="3">
        <f t="shared" si="1"/>
        <v>331</v>
      </c>
      <c r="P11" s="3">
        <f>O11*Estimation!$G$20</f>
        <v>0</v>
      </c>
      <c r="R11" s="3">
        <v>79</v>
      </c>
      <c r="S11" s="3">
        <v>51</v>
      </c>
      <c r="T11" s="3">
        <v>54</v>
      </c>
      <c r="U11" s="11">
        <v>100</v>
      </c>
    </row>
    <row r="12" spans="1:21" ht="12.75">
      <c r="A12" s="3">
        <v>11</v>
      </c>
      <c r="B12" s="8">
        <v>2330</v>
      </c>
      <c r="C12" s="3">
        <v>11</v>
      </c>
      <c r="E12" s="3" t="s">
        <v>1106</v>
      </c>
      <c r="F12" s="3">
        <f>IF(DATA!F22=0,1,VLOOKUP(DATA!F$22,E2:G9,3))</f>
        <v>1</v>
      </c>
      <c r="I12" s="3">
        <f t="shared" si="2"/>
        <v>419</v>
      </c>
      <c r="J12" s="3">
        <f>CEILING(I13/($F$11+Recolte!C122),1)</f>
        <v>462</v>
      </c>
      <c r="K12" s="9">
        <f>J11*($F$11+Recolte!C121)</f>
        <v>419</v>
      </c>
      <c r="L12" s="9">
        <f t="shared" si="3"/>
        <v>2330</v>
      </c>
      <c r="M12" s="9"/>
      <c r="N12" s="3">
        <f ca="1" t="shared" si="0"/>
        <v>80</v>
      </c>
      <c r="O12" s="3">
        <f t="shared" si="1"/>
        <v>369</v>
      </c>
      <c r="P12" s="3">
        <f>O12*Estimation!$G$20</f>
        <v>0</v>
      </c>
      <c r="R12" s="3">
        <v>80</v>
      </c>
      <c r="S12" s="3">
        <v>51</v>
      </c>
      <c r="T12" s="3">
        <v>55</v>
      </c>
      <c r="U12" s="11">
        <v>100</v>
      </c>
    </row>
    <row r="13" spans="1:21" ht="12.75">
      <c r="A13" s="3">
        <v>12</v>
      </c>
      <c r="B13" s="8">
        <v>2792</v>
      </c>
      <c r="C13" s="3">
        <v>12</v>
      </c>
      <c r="E13" s="3" t="s">
        <v>1107</v>
      </c>
      <c r="F13" s="3">
        <f>VLOOKUP(Estimation!G9,B2:C101,2)</f>
        <v>1</v>
      </c>
      <c r="G13" s="3">
        <f>IF(DATA!F13&lt;DATA!F12,0,1)</f>
        <v>1</v>
      </c>
      <c r="I13" s="3">
        <f t="shared" si="2"/>
        <v>462</v>
      </c>
      <c r="J13" s="3">
        <f>CEILING(I14/($F$11+Recolte!C123),1)</f>
        <v>505</v>
      </c>
      <c r="K13" s="9">
        <f>J12*($F$11+Recolte!C122)</f>
        <v>462</v>
      </c>
      <c r="L13" s="9">
        <f t="shared" si="3"/>
        <v>2792</v>
      </c>
      <c r="M13" s="9"/>
      <c r="N13" s="3">
        <f ca="1" t="shared" si="0"/>
        <v>81</v>
      </c>
      <c r="O13" s="3">
        <f t="shared" si="1"/>
        <v>409</v>
      </c>
      <c r="P13" s="3">
        <f>O13*Estimation!$G$20</f>
        <v>0</v>
      </c>
      <c r="R13" s="3">
        <v>81</v>
      </c>
      <c r="S13" s="3">
        <v>51</v>
      </c>
      <c r="T13" s="3">
        <v>55</v>
      </c>
      <c r="U13" s="11">
        <v>100</v>
      </c>
    </row>
    <row r="14" spans="1:21" ht="12.75">
      <c r="A14" s="3">
        <v>13</v>
      </c>
      <c r="B14" s="8">
        <v>3297</v>
      </c>
      <c r="C14" s="3">
        <v>13</v>
      </c>
      <c r="E14" s="3" t="s">
        <v>1108</v>
      </c>
      <c r="F14" s="3">
        <f>VLOOKUP(Estimation!E9,B2:C101,2)</f>
        <v>100</v>
      </c>
      <c r="I14" s="3">
        <f t="shared" si="2"/>
        <v>505</v>
      </c>
      <c r="J14" s="3">
        <f>CEILING(I15/($F$11+Recolte!C124),1)</f>
        <v>543</v>
      </c>
      <c r="K14" s="9">
        <f>J13*($F$11+Recolte!C123)</f>
        <v>505</v>
      </c>
      <c r="L14" s="9">
        <f t="shared" si="3"/>
        <v>3297</v>
      </c>
      <c r="M14" s="9"/>
      <c r="N14" s="3">
        <f ca="1" t="shared" si="0"/>
        <v>82</v>
      </c>
      <c r="O14" s="3">
        <f t="shared" si="1"/>
        <v>445</v>
      </c>
      <c r="P14" s="3">
        <f>O14*Estimation!$G$20</f>
        <v>0</v>
      </c>
      <c r="R14" s="3">
        <v>82</v>
      </c>
      <c r="S14" s="3">
        <v>52</v>
      </c>
      <c r="T14" s="3">
        <v>56</v>
      </c>
      <c r="U14" s="11">
        <v>100</v>
      </c>
    </row>
    <row r="15" spans="1:21" ht="12.75">
      <c r="A15" s="3">
        <v>14</v>
      </c>
      <c r="B15" s="8">
        <v>3840</v>
      </c>
      <c r="C15" s="3">
        <v>14</v>
      </c>
      <c r="E15" s="3" t="s">
        <v>1109</v>
      </c>
      <c r="F15" s="3">
        <f>Estimation!G9</f>
        <v>0</v>
      </c>
      <c r="I15" s="3">
        <f t="shared" si="2"/>
        <v>543</v>
      </c>
      <c r="J15" s="3">
        <f>CEILING(I16/($F$11+Recolte!C125),1)</f>
        <v>599</v>
      </c>
      <c r="K15" s="9">
        <f>J14*($F$11+Recolte!C124)</f>
        <v>543</v>
      </c>
      <c r="L15" s="9">
        <f t="shared" si="3"/>
        <v>3840</v>
      </c>
      <c r="M15" s="9"/>
      <c r="N15" s="3">
        <f ca="1" t="shared" si="0"/>
        <v>83</v>
      </c>
      <c r="O15" s="3">
        <f t="shared" si="1"/>
        <v>497</v>
      </c>
      <c r="P15" s="3">
        <f>O15*Estimation!$G$20</f>
        <v>0</v>
      </c>
      <c r="R15" s="3">
        <v>83</v>
      </c>
      <c r="S15" s="3">
        <v>52</v>
      </c>
      <c r="T15" s="3">
        <v>56</v>
      </c>
      <c r="U15" s="11">
        <v>100</v>
      </c>
    </row>
    <row r="16" spans="1:21" ht="12.75">
      <c r="A16" s="3">
        <v>15</v>
      </c>
      <c r="B16" s="8">
        <v>4439</v>
      </c>
      <c r="C16" s="3">
        <v>15</v>
      </c>
      <c r="E16" s="3" t="s">
        <v>1110</v>
      </c>
      <c r="F16" s="3">
        <f ca="1">SUM(INDIRECT("J"&amp;F13+1&amp;":J"&amp;F14))</f>
        <v>581687</v>
      </c>
      <c r="G16" s="3">
        <f ca="1">SUM(INDIRECT("O"&amp;F13+1&amp;":O"&amp;F14))</f>
        <v>573880</v>
      </c>
      <c r="I16" s="3">
        <f t="shared" si="2"/>
        <v>599</v>
      </c>
      <c r="J16" s="3">
        <f>CEILING(I17/($F$11+Recolte!C126),1)</f>
        <v>639</v>
      </c>
      <c r="K16" s="9">
        <f>J15*($F$11+Recolte!C125)</f>
        <v>599</v>
      </c>
      <c r="L16" s="9">
        <f t="shared" si="3"/>
        <v>4439</v>
      </c>
      <c r="M16" s="9"/>
      <c r="N16" s="3">
        <f ca="1" t="shared" si="0"/>
        <v>84</v>
      </c>
      <c r="O16" s="3">
        <f t="shared" si="1"/>
        <v>536</v>
      </c>
      <c r="P16" s="3">
        <f>O16*Estimation!$G$20</f>
        <v>0</v>
      </c>
      <c r="R16" s="3">
        <v>84</v>
      </c>
      <c r="S16" s="3">
        <v>52</v>
      </c>
      <c r="T16" s="3">
        <v>57</v>
      </c>
      <c r="U16" s="11">
        <v>100</v>
      </c>
    </row>
    <row r="17" spans="1:21" ht="12.75">
      <c r="A17" s="3">
        <v>16</v>
      </c>
      <c r="B17" s="8">
        <v>5078</v>
      </c>
      <c r="C17" s="3">
        <v>16</v>
      </c>
      <c r="E17" s="3" t="s">
        <v>1111</v>
      </c>
      <c r="F17" s="3">
        <f ca="1">SUM(INDIRECT("P"&amp;F13+1&amp;":P"&amp;F14))</f>
        <v>0</v>
      </c>
      <c r="I17" s="3">
        <f t="shared" si="2"/>
        <v>639</v>
      </c>
      <c r="J17" s="3">
        <f>CEILING(I18/($F$11+Recolte!C127),1)</f>
        <v>684</v>
      </c>
      <c r="K17" s="9">
        <f>J16*($F$11+Recolte!C126)</f>
        <v>639</v>
      </c>
      <c r="L17" s="9">
        <f t="shared" si="3"/>
        <v>5078</v>
      </c>
      <c r="M17" s="9"/>
      <c r="N17" s="3">
        <f ca="1" t="shared" si="0"/>
        <v>85</v>
      </c>
      <c r="O17" s="3">
        <f t="shared" si="1"/>
        <v>581</v>
      </c>
      <c r="P17" s="3">
        <f>O17*Estimation!$G$20</f>
        <v>0</v>
      </c>
      <c r="R17" s="3">
        <v>85</v>
      </c>
      <c r="S17" s="3">
        <v>52</v>
      </c>
      <c r="T17" s="3">
        <v>57</v>
      </c>
      <c r="U17" s="11">
        <v>100</v>
      </c>
    </row>
    <row r="18" spans="1:21" ht="12.75">
      <c r="A18" s="3">
        <v>17</v>
      </c>
      <c r="B18" s="8">
        <v>5762</v>
      </c>
      <c r="C18" s="3">
        <v>17</v>
      </c>
      <c r="E18" s="3" t="s">
        <v>1112</v>
      </c>
      <c r="F18" s="6">
        <f ca="1">OFFSET(G49,G105,0)</f>
        <v>1</v>
      </c>
      <c r="G18" s="3" t="str">
        <f>VLOOKUP(G104,E50:F70,1)</f>
        <v>Mineur</v>
      </c>
      <c r="I18" s="3">
        <f t="shared" si="2"/>
        <v>684</v>
      </c>
      <c r="J18" s="3">
        <f>CEILING(I19/($F$11+Recolte!C128),1)</f>
        <v>731</v>
      </c>
      <c r="K18" s="9">
        <f>J17*($F$11+Recolte!C127)</f>
        <v>684</v>
      </c>
      <c r="L18" s="9">
        <f t="shared" si="3"/>
        <v>5762</v>
      </c>
      <c r="M18" s="9"/>
      <c r="N18" s="3">
        <f ca="1" t="shared" si="0"/>
        <v>86</v>
      </c>
      <c r="O18" s="3">
        <f t="shared" si="1"/>
        <v>628</v>
      </c>
      <c r="P18" s="3">
        <f>O18*Estimation!$G$20</f>
        <v>0</v>
      </c>
      <c r="R18" s="3">
        <v>86</v>
      </c>
      <c r="S18" s="3">
        <v>53</v>
      </c>
      <c r="T18" s="3">
        <v>58</v>
      </c>
      <c r="U18" s="11">
        <v>100</v>
      </c>
    </row>
    <row r="19" spans="1:21" ht="12.75">
      <c r="A19" s="3">
        <v>18</v>
      </c>
      <c r="B19" s="8">
        <v>6493</v>
      </c>
      <c r="C19" s="3">
        <v>18</v>
      </c>
      <c r="E19" s="3" t="s">
        <v>1113</v>
      </c>
      <c r="F19" s="10" t="s">
        <v>1102</v>
      </c>
      <c r="G19"/>
      <c r="I19" s="3">
        <f t="shared" si="2"/>
        <v>731</v>
      </c>
      <c r="J19" s="3">
        <f>CEILING(I20/($F$11+Recolte!C129),1)</f>
        <v>778</v>
      </c>
      <c r="K19" s="9">
        <f>J18*($F$11+Recolte!C128)</f>
        <v>731</v>
      </c>
      <c r="L19" s="9">
        <f t="shared" si="3"/>
        <v>6493</v>
      </c>
      <c r="M19" s="9"/>
      <c r="N19" s="3">
        <f ca="1" t="shared" si="0"/>
        <v>87</v>
      </c>
      <c r="O19" s="3">
        <f t="shared" si="1"/>
        <v>676</v>
      </c>
      <c r="P19" s="3">
        <f>O19*Estimation!$G$20</f>
        <v>0</v>
      </c>
      <c r="R19" s="3">
        <v>87</v>
      </c>
      <c r="S19" s="3">
        <v>53</v>
      </c>
      <c r="T19" s="3">
        <v>58</v>
      </c>
      <c r="U19" s="11">
        <v>100</v>
      </c>
    </row>
    <row r="20" spans="1:21" ht="12.75">
      <c r="A20" s="3">
        <v>19</v>
      </c>
      <c r="B20" s="8">
        <v>7271</v>
      </c>
      <c r="C20" s="3">
        <v>19</v>
      </c>
      <c r="F20" s="3" t="s">
        <v>1103</v>
      </c>
      <c r="G20"/>
      <c r="I20" s="3">
        <f t="shared" si="2"/>
        <v>778</v>
      </c>
      <c r="J20" s="3">
        <f>CEILING(I21/($F$11+Recolte!C130),1)</f>
        <v>825</v>
      </c>
      <c r="K20" s="9">
        <f>J19*($F$11+Recolte!C129)</f>
        <v>778</v>
      </c>
      <c r="L20" s="9">
        <f t="shared" si="3"/>
        <v>7271</v>
      </c>
      <c r="M20" s="9"/>
      <c r="N20" s="3">
        <f ca="1" t="shared" si="0"/>
        <v>88</v>
      </c>
      <c r="O20" s="3">
        <f t="shared" si="1"/>
        <v>726</v>
      </c>
      <c r="P20" s="3">
        <f>O20*Estimation!$G$20</f>
        <v>0</v>
      </c>
      <c r="R20" s="3">
        <v>88</v>
      </c>
      <c r="S20" s="3">
        <v>53</v>
      </c>
      <c r="T20" s="3">
        <v>59</v>
      </c>
      <c r="U20" s="11">
        <v>100</v>
      </c>
    </row>
    <row r="21" spans="1:21" ht="12.75">
      <c r="A21" s="3">
        <v>20</v>
      </c>
      <c r="B21" s="8">
        <v>8096</v>
      </c>
      <c r="C21" s="3">
        <v>20</v>
      </c>
      <c r="F21" s="3" t="s">
        <v>1114</v>
      </c>
      <c r="G21"/>
      <c r="I21" s="3">
        <f t="shared" si="2"/>
        <v>825</v>
      </c>
      <c r="J21" s="3">
        <f>CEILING(I22/($F$11+Recolte!C131),1)</f>
        <v>877</v>
      </c>
      <c r="K21" s="9">
        <f>J20*($F$11+Recolte!C130)</f>
        <v>825</v>
      </c>
      <c r="L21" s="9">
        <f t="shared" si="3"/>
        <v>8096</v>
      </c>
      <c r="M21" s="9"/>
      <c r="N21" s="3">
        <f ca="1" t="shared" si="0"/>
        <v>89</v>
      </c>
      <c r="O21" s="3">
        <f t="shared" si="1"/>
        <v>780</v>
      </c>
      <c r="P21" s="3">
        <f>O21*Estimation!$G$20</f>
        <v>0</v>
      </c>
      <c r="R21" s="3">
        <v>89</v>
      </c>
      <c r="S21" s="3">
        <v>53</v>
      </c>
      <c r="T21" s="3">
        <v>59</v>
      </c>
      <c r="U21" s="11">
        <v>100</v>
      </c>
    </row>
    <row r="22" spans="1:21" ht="12.75">
      <c r="A22" s="3">
        <v>21</v>
      </c>
      <c r="B22" s="8">
        <v>8973</v>
      </c>
      <c r="C22" s="3">
        <v>21</v>
      </c>
      <c r="E22" s="11" t="s">
        <v>1197</v>
      </c>
      <c r="F22" s="3">
        <f>COUNTA(Estimation!C12:C19)</f>
        <v>0</v>
      </c>
      <c r="G22"/>
      <c r="I22" s="3">
        <f t="shared" si="2"/>
        <v>877</v>
      </c>
      <c r="J22" s="3">
        <f>CEILING(I23/($F$11+Recolte!C132),1)</f>
        <v>925</v>
      </c>
      <c r="K22" s="9">
        <f>J21*($F$11+Recolte!C131)</f>
        <v>877</v>
      </c>
      <c r="L22" s="9">
        <f t="shared" si="3"/>
        <v>8973</v>
      </c>
      <c r="M22" s="9"/>
      <c r="N22" s="3">
        <f ca="1" t="shared" si="0"/>
        <v>90</v>
      </c>
      <c r="O22" s="3">
        <f t="shared" si="1"/>
        <v>832</v>
      </c>
      <c r="P22" s="3">
        <f>O22*Estimation!$G$20</f>
        <v>0</v>
      </c>
      <c r="R22" s="3">
        <v>90</v>
      </c>
      <c r="S22" s="3">
        <v>54</v>
      </c>
      <c r="T22" s="3">
        <v>60</v>
      </c>
      <c r="U22" s="11">
        <v>100</v>
      </c>
    </row>
    <row r="23" spans="1:21" ht="12.75">
      <c r="A23" s="3">
        <v>22</v>
      </c>
      <c r="B23" s="8">
        <v>9898</v>
      </c>
      <c r="C23" s="3">
        <v>22</v>
      </c>
      <c r="I23" s="3">
        <f t="shared" si="2"/>
        <v>925</v>
      </c>
      <c r="J23" s="3">
        <f>CEILING(I24/($F$11+Recolte!C133),1)</f>
        <v>977</v>
      </c>
      <c r="K23" s="9">
        <f>J22*($F$11+Recolte!C132)</f>
        <v>925</v>
      </c>
      <c r="L23" s="9">
        <f t="shared" si="3"/>
        <v>9898</v>
      </c>
      <c r="M23" s="9"/>
      <c r="N23" s="3">
        <f ca="1" t="shared" si="0"/>
        <v>91</v>
      </c>
      <c r="O23" s="3">
        <f t="shared" si="1"/>
        <v>889</v>
      </c>
      <c r="P23" s="3">
        <f>O23*Estimation!$G$20</f>
        <v>0</v>
      </c>
      <c r="R23" s="3">
        <v>91</v>
      </c>
      <c r="S23" s="3">
        <v>54</v>
      </c>
      <c r="T23" s="3">
        <v>60</v>
      </c>
      <c r="U23" s="11">
        <v>100</v>
      </c>
    </row>
    <row r="24" spans="1:21" ht="12.75">
      <c r="A24" s="3">
        <v>23</v>
      </c>
      <c r="B24" s="8">
        <v>10875</v>
      </c>
      <c r="C24" s="3">
        <v>23</v>
      </c>
      <c r="I24" s="3">
        <f t="shared" si="2"/>
        <v>977</v>
      </c>
      <c r="J24" s="3">
        <f>CEILING(I25/($F$11+Recolte!C134),1)</f>
        <v>1028</v>
      </c>
      <c r="K24" s="9">
        <f>J23*($F$11+Recolte!C133)</f>
        <v>977</v>
      </c>
      <c r="L24" s="9">
        <f t="shared" si="3"/>
        <v>10875</v>
      </c>
      <c r="M24" s="9"/>
      <c r="N24" s="3">
        <f ca="1" t="shared" si="0"/>
        <v>92</v>
      </c>
      <c r="O24" s="3">
        <f t="shared" si="1"/>
        <v>945</v>
      </c>
      <c r="P24" s="3">
        <f>O24*Estimation!$G$20</f>
        <v>0</v>
      </c>
      <c r="R24" s="3">
        <v>92</v>
      </c>
      <c r="S24" s="3">
        <v>54</v>
      </c>
      <c r="T24" s="3">
        <v>61</v>
      </c>
      <c r="U24" s="11">
        <v>100</v>
      </c>
    </row>
    <row r="25" spans="1:21" ht="12.75">
      <c r="A25" s="3">
        <v>24</v>
      </c>
      <c r="B25" s="8">
        <v>11903</v>
      </c>
      <c r="C25" s="3">
        <v>24</v>
      </c>
      <c r="I25" s="3">
        <f t="shared" si="2"/>
        <v>1028</v>
      </c>
      <c r="J25" s="3">
        <f>CEILING(I26/($F$11+Recolte!C135),1)</f>
        <v>1082</v>
      </c>
      <c r="K25" s="9">
        <f>J24*($F$11+Recolte!C134)</f>
        <v>1028</v>
      </c>
      <c r="L25" s="9">
        <f t="shared" si="3"/>
        <v>11903</v>
      </c>
      <c r="M25" s="9"/>
      <c r="N25" s="3">
        <f ca="1" t="shared" si="0"/>
        <v>93</v>
      </c>
      <c r="O25" s="3">
        <f t="shared" si="1"/>
        <v>1006</v>
      </c>
      <c r="P25" s="3">
        <f>O25*Estimation!$G$20</f>
        <v>0</v>
      </c>
      <c r="R25" s="3">
        <v>93</v>
      </c>
      <c r="S25" s="3">
        <v>54</v>
      </c>
      <c r="T25" s="3">
        <v>61</v>
      </c>
      <c r="U25" s="11">
        <v>100</v>
      </c>
    </row>
    <row r="26" spans="1:21" ht="12.75">
      <c r="A26" s="3">
        <v>25</v>
      </c>
      <c r="B26" s="8">
        <v>12985</v>
      </c>
      <c r="C26" s="3">
        <v>25</v>
      </c>
      <c r="I26" s="3">
        <f t="shared" si="2"/>
        <v>1082</v>
      </c>
      <c r="J26" s="3">
        <f>CEILING(I27/($F$11+Recolte!C136),1)</f>
        <v>1137</v>
      </c>
      <c r="K26" s="9">
        <f>J25*($F$11+Recolte!C135)</f>
        <v>1082</v>
      </c>
      <c r="L26" s="9">
        <f t="shared" si="3"/>
        <v>12985</v>
      </c>
      <c r="M26" s="9"/>
      <c r="N26" s="3">
        <f ca="1" t="shared" si="0"/>
        <v>94</v>
      </c>
      <c r="O26" s="3">
        <f t="shared" si="1"/>
        <v>1068</v>
      </c>
      <c r="P26" s="3">
        <f>O26*Estimation!$G$20</f>
        <v>0</v>
      </c>
      <c r="R26" s="3">
        <v>94</v>
      </c>
      <c r="S26" s="3">
        <v>62</v>
      </c>
      <c r="T26" s="3">
        <v>62</v>
      </c>
      <c r="U26" s="11">
        <v>100</v>
      </c>
    </row>
    <row r="27" spans="1:21" ht="12.75">
      <c r="A27" s="3">
        <v>26</v>
      </c>
      <c r="B27" s="8">
        <v>14122</v>
      </c>
      <c r="C27" s="3">
        <v>26</v>
      </c>
      <c r="I27" s="3">
        <f t="shared" si="2"/>
        <v>1137</v>
      </c>
      <c r="J27" s="3">
        <f>CEILING(I28/($F$11+Recolte!C137),1)</f>
        <v>1193</v>
      </c>
      <c r="K27" s="9">
        <f>J26*($F$11+Recolte!C136)</f>
        <v>1137</v>
      </c>
      <c r="L27" s="9">
        <f t="shared" si="3"/>
        <v>14122</v>
      </c>
      <c r="M27" s="9"/>
      <c r="N27" s="3">
        <f ca="1" t="shared" si="0"/>
        <v>95</v>
      </c>
      <c r="O27" s="3">
        <f t="shared" si="1"/>
        <v>1133</v>
      </c>
      <c r="P27" s="3">
        <f>O27*Estimation!$G$20</f>
        <v>0</v>
      </c>
      <c r="R27" s="3">
        <v>95</v>
      </c>
      <c r="S27" s="3">
        <v>62</v>
      </c>
      <c r="T27" s="3">
        <v>62</v>
      </c>
      <c r="U27" s="11">
        <v>100</v>
      </c>
    </row>
    <row r="28" spans="1:21" ht="12.75">
      <c r="A28" s="3">
        <v>27</v>
      </c>
      <c r="B28" s="8">
        <v>15315</v>
      </c>
      <c r="C28" s="3">
        <v>27</v>
      </c>
      <c r="E28" s="3" t="s">
        <v>1115</v>
      </c>
      <c r="F28" s="1"/>
      <c r="G28" s="1"/>
      <c r="I28" s="3">
        <f t="shared" si="2"/>
        <v>1193</v>
      </c>
      <c r="J28" s="3">
        <f>CEILING(I29/($F$11+Recolte!C138),1)</f>
        <v>1249</v>
      </c>
      <c r="K28" s="9">
        <f>J27*($F$11+Recolte!C137)</f>
        <v>1193</v>
      </c>
      <c r="L28" s="9">
        <f t="shared" si="3"/>
        <v>15315</v>
      </c>
      <c r="M28" s="9"/>
      <c r="N28" s="3">
        <f ca="1" t="shared" si="0"/>
        <v>96</v>
      </c>
      <c r="O28" s="3">
        <f t="shared" si="1"/>
        <v>1199</v>
      </c>
      <c r="P28" s="3">
        <f>O28*Estimation!$G$20</f>
        <v>0</v>
      </c>
      <c r="R28" s="3">
        <v>96</v>
      </c>
      <c r="S28" s="3">
        <v>63</v>
      </c>
      <c r="T28" s="3">
        <v>63</v>
      </c>
      <c r="U28" s="11">
        <v>100</v>
      </c>
    </row>
    <row r="29" spans="1:21" ht="12.75">
      <c r="A29" s="3">
        <v>28</v>
      </c>
      <c r="B29" s="8">
        <v>16564</v>
      </c>
      <c r="C29" s="3">
        <v>28</v>
      </c>
      <c r="E29" s="1" t="e">
        <f ca="1">HLOOKUP(Estimation!B12,INDIRECT("Recolte!"&amp;ADDRESS(7,$F$38)&amp;":"&amp;ADDRESS(7,$F$39)),1,0)</f>
        <v>#N/A</v>
      </c>
      <c r="F29" s="1">
        <f>Estimation!C12*Estimation!D12</f>
        <v>0</v>
      </c>
      <c r="G29" s="1"/>
      <c r="I29" s="3">
        <f t="shared" si="2"/>
        <v>1249</v>
      </c>
      <c r="J29" s="3">
        <f>CEILING(I30/($F$11+Recolte!C139),1)</f>
        <v>1309</v>
      </c>
      <c r="K29" s="9">
        <f>J28*($F$11+Recolte!C138)</f>
        <v>1249</v>
      </c>
      <c r="L29" s="9">
        <f t="shared" si="3"/>
        <v>16564</v>
      </c>
      <c r="M29" s="9"/>
      <c r="N29" s="3">
        <f ca="1" t="shared" si="0"/>
        <v>97</v>
      </c>
      <c r="O29" s="3">
        <f t="shared" si="1"/>
        <v>1269</v>
      </c>
      <c r="P29" s="3">
        <f>O29*Estimation!$G$20</f>
        <v>0</v>
      </c>
      <c r="R29" s="3">
        <v>97</v>
      </c>
      <c r="S29" s="3">
        <v>63</v>
      </c>
      <c r="T29" s="3">
        <v>63</v>
      </c>
      <c r="U29" s="11">
        <v>100</v>
      </c>
    </row>
    <row r="30" spans="1:21" ht="12.75">
      <c r="A30" s="3">
        <v>29</v>
      </c>
      <c r="B30" s="8">
        <v>17873</v>
      </c>
      <c r="C30" s="3">
        <v>29</v>
      </c>
      <c r="E30" s="1" t="e">
        <f ca="1">HLOOKUP(Estimation!B13,INDIRECT("Recolte!"&amp;ADDRESS(7,$F$38)&amp;":"&amp;ADDRESS(7,$F$39)),1,0)</f>
        <v>#N/A</v>
      </c>
      <c r="F30" s="1">
        <f>Estimation!C13*Estimation!D13</f>
        <v>0</v>
      </c>
      <c r="G30" s="1"/>
      <c r="I30" s="3">
        <f t="shared" si="2"/>
        <v>1309</v>
      </c>
      <c r="J30" s="3">
        <f>CEILING(I31/($F$11+Recolte!C140),1)</f>
        <v>1369</v>
      </c>
      <c r="K30" s="9">
        <f>J29*($F$11+Recolte!C139)</f>
        <v>1309</v>
      </c>
      <c r="L30" s="9">
        <f t="shared" si="3"/>
        <v>17873</v>
      </c>
      <c r="M30" s="9"/>
      <c r="N30" s="3">
        <f ca="1" t="shared" si="0"/>
        <v>98</v>
      </c>
      <c r="O30" s="3">
        <f t="shared" si="1"/>
        <v>1341</v>
      </c>
      <c r="P30" s="3">
        <f>O30*Estimation!$G$20</f>
        <v>0</v>
      </c>
      <c r="R30" s="3">
        <v>98</v>
      </c>
      <c r="S30" s="3">
        <v>64</v>
      </c>
      <c r="T30" s="3">
        <v>64</v>
      </c>
      <c r="U30" s="11">
        <v>100</v>
      </c>
    </row>
    <row r="31" spans="1:21" ht="12.75">
      <c r="A31" s="3">
        <v>30</v>
      </c>
      <c r="B31" s="8">
        <v>19242</v>
      </c>
      <c r="C31" s="3">
        <v>30</v>
      </c>
      <c r="E31" s="1" t="e">
        <f ca="1">HLOOKUP(Estimation!B14,INDIRECT("Recolte!"&amp;ADDRESS(7,$F$38)&amp;":"&amp;ADDRESS(7,$F$39)),1,0)</f>
        <v>#N/A</v>
      </c>
      <c r="F31" s="1">
        <f>Estimation!C14*Estimation!D14</f>
        <v>0</v>
      </c>
      <c r="G31" s="1"/>
      <c r="I31" s="3">
        <f t="shared" si="2"/>
        <v>1369</v>
      </c>
      <c r="J31" s="3">
        <f>CEILING(I32/($F$11+Recolte!C141),1)</f>
        <v>1430</v>
      </c>
      <c r="K31" s="9">
        <f>J30*($F$11+Recolte!C140)</f>
        <v>1369</v>
      </c>
      <c r="L31" s="9">
        <f t="shared" si="3"/>
        <v>19242</v>
      </c>
      <c r="M31" s="9"/>
      <c r="N31" s="3">
        <f ca="1" t="shared" si="0"/>
        <v>99</v>
      </c>
      <c r="O31" s="3">
        <f t="shared" si="1"/>
        <v>1415</v>
      </c>
      <c r="P31" s="3">
        <f>O31*Estimation!$G$20</f>
        <v>0</v>
      </c>
      <c r="R31" s="3">
        <v>99</v>
      </c>
      <c r="S31" s="3">
        <v>64</v>
      </c>
      <c r="T31" s="3">
        <v>64</v>
      </c>
      <c r="U31" s="11">
        <v>100</v>
      </c>
    </row>
    <row r="32" spans="1:21" ht="12.75">
      <c r="A32" s="3">
        <v>31</v>
      </c>
      <c r="B32" s="8">
        <v>20672</v>
      </c>
      <c r="C32" s="3">
        <v>31</v>
      </c>
      <c r="E32" s="1" t="e">
        <f ca="1">HLOOKUP(Estimation!B15,INDIRECT("Recolte!"&amp;ADDRESS(7,$F$38)&amp;":"&amp;ADDRESS(7,$F$39)),1,0)</f>
        <v>#N/A</v>
      </c>
      <c r="F32" s="1">
        <f>Estimation!C15*Estimation!D15</f>
        <v>0</v>
      </c>
      <c r="G32" s="1"/>
      <c r="I32" s="3">
        <f t="shared" si="2"/>
        <v>1430</v>
      </c>
      <c r="J32" s="3">
        <f>CEILING(I33/($F$11+Recolte!C142),1)</f>
        <v>1494</v>
      </c>
      <c r="K32" s="9">
        <f>J31*($F$11+Recolte!C141)</f>
        <v>1430</v>
      </c>
      <c r="L32" s="9">
        <f t="shared" si="3"/>
        <v>20672</v>
      </c>
      <c r="M32" s="9"/>
      <c r="N32" s="3">
        <f ca="1" t="shared" si="0"/>
        <v>99</v>
      </c>
      <c r="O32" s="3">
        <f t="shared" si="1"/>
        <v>1479</v>
      </c>
      <c r="P32" s="3">
        <f>O32*Estimation!$G$20</f>
        <v>0</v>
      </c>
      <c r="R32" s="3">
        <v>99</v>
      </c>
      <c r="S32" s="3">
        <v>65</v>
      </c>
      <c r="T32" s="3">
        <v>65</v>
      </c>
      <c r="U32" s="11">
        <v>100</v>
      </c>
    </row>
    <row r="33" spans="1:21" ht="12.75">
      <c r="A33" s="3">
        <v>32</v>
      </c>
      <c r="B33" s="8">
        <v>22166</v>
      </c>
      <c r="C33" s="3">
        <v>32</v>
      </c>
      <c r="E33" s="1" t="e">
        <f ca="1">HLOOKUP(Estimation!B16,INDIRECT("Recolte!"&amp;ADDRESS(7,$F$38)&amp;":"&amp;ADDRESS(7,$F$39)),1,0)</f>
        <v>#N/A</v>
      </c>
      <c r="F33" s="1">
        <f>Estimation!C16*Estimation!D16</f>
        <v>0</v>
      </c>
      <c r="G33" s="1"/>
      <c r="I33" s="3">
        <f t="shared" si="2"/>
        <v>1494</v>
      </c>
      <c r="J33" s="3">
        <f>CEILING(I34/($F$11+Recolte!C143),1)</f>
        <v>1560</v>
      </c>
      <c r="K33" s="9">
        <f>J32*($F$11+Recolte!C142)</f>
        <v>1494</v>
      </c>
      <c r="L33" s="9">
        <f t="shared" si="3"/>
        <v>22166</v>
      </c>
      <c r="M33" s="9"/>
      <c r="N33" s="3">
        <f ca="1" t="shared" si="0"/>
        <v>99</v>
      </c>
      <c r="O33" s="3">
        <f t="shared" si="1"/>
        <v>1544</v>
      </c>
      <c r="P33" s="3">
        <f>O33*Estimation!$G$20</f>
        <v>0</v>
      </c>
      <c r="R33" s="3">
        <v>99</v>
      </c>
      <c r="S33" s="3">
        <v>65</v>
      </c>
      <c r="T33" s="3">
        <v>65</v>
      </c>
      <c r="U33" s="11">
        <v>100</v>
      </c>
    </row>
    <row r="34" spans="1:21" ht="12.75">
      <c r="A34" s="3">
        <v>33</v>
      </c>
      <c r="B34" s="8">
        <v>23726</v>
      </c>
      <c r="C34" s="3">
        <v>33</v>
      </c>
      <c r="E34" s="1" t="e">
        <f ca="1">HLOOKUP(Estimation!B17,INDIRECT("Recolte!"&amp;ADDRESS(7,$F$38)&amp;":"&amp;ADDRESS(7,$F$39)),1,0)</f>
        <v>#N/A</v>
      </c>
      <c r="F34" s="1">
        <f>Estimation!C17*Estimation!D17</f>
        <v>0</v>
      </c>
      <c r="G34" s="1"/>
      <c r="I34" s="3">
        <f t="shared" si="2"/>
        <v>1560</v>
      </c>
      <c r="J34" s="3">
        <f>CEILING(I35/($F$11+Recolte!C144),1)</f>
        <v>1627</v>
      </c>
      <c r="K34" s="9">
        <f>J33*($F$11+Recolte!C143)</f>
        <v>1560</v>
      </c>
      <c r="L34" s="9">
        <f t="shared" si="3"/>
        <v>23726</v>
      </c>
      <c r="M34" s="9"/>
      <c r="N34" s="3">
        <f ca="1" t="shared" si="4" ref="N34:N65">INDIRECT(ADDRESS(ROW(),17+$F$18))</f>
        <v>99</v>
      </c>
      <c r="O34" s="3">
        <f aca="true" t="shared" si="5" ref="O34:O65">TRUNC(N34/100*J34)</f>
        <v>1610</v>
      </c>
      <c r="P34" s="3">
        <f>O34*Estimation!$G$20</f>
        <v>0</v>
      </c>
      <c r="R34" s="3">
        <v>99</v>
      </c>
      <c r="S34" s="3">
        <v>66</v>
      </c>
      <c r="T34" s="3">
        <v>66</v>
      </c>
      <c r="U34" s="11">
        <v>100</v>
      </c>
    </row>
    <row r="35" spans="1:21" ht="12.75">
      <c r="A35" s="3">
        <v>34</v>
      </c>
      <c r="B35" s="8">
        <v>25353</v>
      </c>
      <c r="C35" s="3">
        <v>34</v>
      </c>
      <c r="E35" s="1" t="e">
        <f ca="1">HLOOKUP(Estimation!B18,INDIRECT("Recolte!"&amp;ADDRESS(7,$F$38)&amp;":"&amp;ADDRESS(7,$F$39)),1,0)</f>
        <v>#N/A</v>
      </c>
      <c r="F35" s="1">
        <f>Estimation!C18*Estimation!D18</f>
        <v>0</v>
      </c>
      <c r="G35" s="1"/>
      <c r="I35" s="3">
        <f aca="true" t="shared" si="6" ref="I35:I66">IF(B35-L34&lt;0,0,B35-L34)</f>
        <v>1627</v>
      </c>
      <c r="J35" s="3">
        <f>CEILING(I36/($F$11+Recolte!C145),1)</f>
        <v>1695</v>
      </c>
      <c r="K35" s="9">
        <f>J34*($F$11+Recolte!C144)</f>
        <v>1627</v>
      </c>
      <c r="L35" s="9">
        <f aca="true" t="shared" si="7" ref="L35:L66">IF(ROW()-1=$F$13,$F$15,L34+K35)</f>
        <v>25353</v>
      </c>
      <c r="M35" s="9"/>
      <c r="N35" s="3">
        <f ca="1" t="shared" si="4"/>
        <v>99</v>
      </c>
      <c r="O35" s="3">
        <f t="shared" si="5"/>
        <v>1678</v>
      </c>
      <c r="P35" s="3">
        <f>O35*Estimation!$G$20</f>
        <v>0</v>
      </c>
      <c r="R35" s="3">
        <v>99</v>
      </c>
      <c r="S35" s="3">
        <v>66</v>
      </c>
      <c r="T35" s="3">
        <v>66</v>
      </c>
      <c r="U35" s="11">
        <v>100</v>
      </c>
    </row>
    <row r="36" spans="1:21" ht="12.75">
      <c r="A36" s="3">
        <v>35</v>
      </c>
      <c r="B36" s="8">
        <v>27048</v>
      </c>
      <c r="C36" s="3">
        <v>35</v>
      </c>
      <c r="E36" s="1" t="e">
        <f ca="1">HLOOKUP(Estimation!B19,INDIRECT("Recolte!"&amp;ADDRESS(7,$F$38)&amp;":"&amp;ADDRESS(7,$F$39)),1,0)</f>
        <v>#N/A</v>
      </c>
      <c r="F36" s="1">
        <f>Estimation!C19*Estimation!D19</f>
        <v>0</v>
      </c>
      <c r="G36" s="1"/>
      <c r="I36" s="3">
        <f t="shared" si="6"/>
        <v>1695</v>
      </c>
      <c r="J36" s="3">
        <f>CEILING(I37/($F$11+Recolte!C146),1)</f>
        <v>1767</v>
      </c>
      <c r="K36" s="9">
        <f>J35*($F$11+Recolte!C145)</f>
        <v>1695</v>
      </c>
      <c r="L36" s="9">
        <f t="shared" si="7"/>
        <v>27048</v>
      </c>
      <c r="M36" s="9"/>
      <c r="N36" s="3">
        <f ca="1" t="shared" si="4"/>
        <v>99</v>
      </c>
      <c r="O36" s="3">
        <f t="shared" si="5"/>
        <v>1749</v>
      </c>
      <c r="P36" s="3">
        <f>O36*Estimation!$G$20</f>
        <v>0</v>
      </c>
      <c r="R36" s="3">
        <v>99</v>
      </c>
      <c r="S36" s="3">
        <v>67</v>
      </c>
      <c r="T36" s="3">
        <v>67</v>
      </c>
      <c r="U36" s="11">
        <v>100</v>
      </c>
    </row>
    <row r="37" spans="1:21" ht="12.75">
      <c r="A37" s="3">
        <v>36</v>
      </c>
      <c r="B37" s="8">
        <v>28815</v>
      </c>
      <c r="C37" s="3">
        <v>36</v>
      </c>
      <c r="E37"/>
      <c r="F37" s="1">
        <f>SUM(F29:F36)</f>
        <v>0</v>
      </c>
      <c r="G37" s="1"/>
      <c r="I37" s="3">
        <f t="shared" si="6"/>
        <v>1767</v>
      </c>
      <c r="J37" s="3">
        <f>CEILING(I38/($F$11+Recolte!C147),1)</f>
        <v>1841</v>
      </c>
      <c r="K37" s="9">
        <f>J36*($F$11+Recolte!C146)</f>
        <v>1767</v>
      </c>
      <c r="L37" s="9">
        <f t="shared" si="7"/>
        <v>28815</v>
      </c>
      <c r="M37" s="9"/>
      <c r="N37" s="3">
        <f ca="1" t="shared" si="4"/>
        <v>99</v>
      </c>
      <c r="O37" s="3">
        <f t="shared" si="5"/>
        <v>1822</v>
      </c>
      <c r="P37" s="3">
        <f>O37*Estimation!$G$20</f>
        <v>0</v>
      </c>
      <c r="R37" s="3">
        <v>99</v>
      </c>
      <c r="S37" s="3">
        <v>67</v>
      </c>
      <c r="T37" s="3">
        <v>67</v>
      </c>
      <c r="U37" s="11">
        <v>100</v>
      </c>
    </row>
    <row r="38" spans="1:21" ht="12.75">
      <c r="A38" s="3">
        <v>37</v>
      </c>
      <c r="B38" s="8">
        <v>30656</v>
      </c>
      <c r="C38" s="3">
        <v>37</v>
      </c>
      <c r="E38" t="s">
        <v>1116</v>
      </c>
      <c r="F38" s="1">
        <f ca="1">(SUM(INDIRECT("F40:"&amp;ADDRESS(39+F$40,6))))+4</f>
        <v>5</v>
      </c>
      <c r="G38" s="1"/>
      <c r="I38" s="3">
        <f t="shared" si="6"/>
        <v>1841</v>
      </c>
      <c r="J38" s="3">
        <f>CEILING(I39/($F$11+Recolte!C148),1)</f>
        <v>1916</v>
      </c>
      <c r="K38" s="9">
        <f>J37*($F$11+Recolte!C147)</f>
        <v>1841</v>
      </c>
      <c r="L38" s="9">
        <f t="shared" si="7"/>
        <v>30656</v>
      </c>
      <c r="M38" s="9"/>
      <c r="N38" s="3">
        <f ca="1" t="shared" si="4"/>
        <v>99</v>
      </c>
      <c r="O38" s="3">
        <f t="shared" si="5"/>
        <v>1896</v>
      </c>
      <c r="P38" s="3">
        <f>O38*Estimation!$G$20</f>
        <v>0</v>
      </c>
      <c r="R38" s="3">
        <v>99</v>
      </c>
      <c r="S38" s="3">
        <v>68</v>
      </c>
      <c r="T38" s="3">
        <v>68</v>
      </c>
      <c r="U38" s="11">
        <v>100</v>
      </c>
    </row>
    <row r="39" spans="1:21" ht="12.75">
      <c r="A39" s="3">
        <v>38</v>
      </c>
      <c r="B39" s="8">
        <v>32572</v>
      </c>
      <c r="C39" s="3">
        <v>38</v>
      </c>
      <c r="E39" t="s">
        <v>1117</v>
      </c>
      <c r="F39" s="1">
        <f ca="1">(SUM(INDIRECT("F40:"&amp;ADDRESS(40+F$40,6)))-1)+4</f>
        <v>4</v>
      </c>
      <c r="G39" s="1"/>
      <c r="I39" s="3">
        <f t="shared" si="6"/>
        <v>1916</v>
      </c>
      <c r="J39" s="3">
        <f>CEILING(I40/($F$11+Recolte!C149),1)</f>
        <v>1994</v>
      </c>
      <c r="K39" s="9">
        <f>J38*($F$11+Recolte!C148)</f>
        <v>1916</v>
      </c>
      <c r="L39" s="9">
        <f t="shared" si="7"/>
        <v>32572</v>
      </c>
      <c r="M39" s="9"/>
      <c r="N39" s="3">
        <f ca="1" t="shared" si="4"/>
        <v>99</v>
      </c>
      <c r="O39" s="3">
        <f t="shared" si="5"/>
        <v>1974</v>
      </c>
      <c r="P39" s="3">
        <f>O39*Estimation!$G$20</f>
        <v>0</v>
      </c>
      <c r="R39" s="3">
        <v>99</v>
      </c>
      <c r="S39" s="3">
        <v>68</v>
      </c>
      <c r="T39" s="3">
        <v>68</v>
      </c>
      <c r="U39" s="11">
        <v>100</v>
      </c>
    </row>
    <row r="40" spans="1:21" ht="12.75">
      <c r="A40" s="3">
        <v>39</v>
      </c>
      <c r="B40" s="8">
        <v>34566</v>
      </c>
      <c r="C40" s="3">
        <v>39</v>
      </c>
      <c r="E40" t="s">
        <v>1118</v>
      </c>
      <c r="F40">
        <v>1</v>
      </c>
      <c r="I40" s="3">
        <f t="shared" si="6"/>
        <v>1994</v>
      </c>
      <c r="J40" s="3">
        <f>CEILING(I41/($F$11+Recolte!C150),1)</f>
        <v>2075</v>
      </c>
      <c r="K40" s="9">
        <f>J39*($F$11+Recolte!C149)</f>
        <v>1994</v>
      </c>
      <c r="L40" s="9">
        <f t="shared" si="7"/>
        <v>34566</v>
      </c>
      <c r="M40" s="9"/>
      <c r="N40" s="3">
        <f ca="1" t="shared" si="4"/>
        <v>99</v>
      </c>
      <c r="O40" s="3">
        <f t="shared" si="5"/>
        <v>2054</v>
      </c>
      <c r="P40" s="3">
        <f>O40*Estimation!$G$20</f>
        <v>0</v>
      </c>
      <c r="R40" s="3">
        <v>99</v>
      </c>
      <c r="S40" s="3">
        <v>69</v>
      </c>
      <c r="T40" s="3">
        <v>69</v>
      </c>
      <c r="U40" s="11">
        <v>100</v>
      </c>
    </row>
    <row r="41" spans="1:21" ht="12.75">
      <c r="A41" s="3">
        <v>40</v>
      </c>
      <c r="B41" s="8">
        <v>36641</v>
      </c>
      <c r="C41" s="3">
        <v>40</v>
      </c>
      <c r="E41" s="3" t="s">
        <v>1119</v>
      </c>
      <c r="F41">
        <v>0</v>
      </c>
      <c r="I41" s="3">
        <f t="shared" si="6"/>
        <v>2075</v>
      </c>
      <c r="J41" s="3">
        <f>CEILING(I42/($F$11+Recolte!C151),1)</f>
        <v>2159</v>
      </c>
      <c r="K41" s="9">
        <f>J40*($F$11+Recolte!C150)</f>
        <v>2075</v>
      </c>
      <c r="L41" s="9">
        <f t="shared" si="7"/>
        <v>36641</v>
      </c>
      <c r="M41" s="9"/>
      <c r="N41" s="3">
        <f ca="1" t="shared" si="4"/>
        <v>99</v>
      </c>
      <c r="O41" s="3">
        <f t="shared" si="5"/>
        <v>2137</v>
      </c>
      <c r="P41" s="3">
        <f>O41*Estimation!$G$20</f>
        <v>0</v>
      </c>
      <c r="R41" s="3">
        <v>99</v>
      </c>
      <c r="S41" s="3">
        <v>69</v>
      </c>
      <c r="T41" s="3">
        <v>69</v>
      </c>
      <c r="U41" s="11">
        <v>100</v>
      </c>
    </row>
    <row r="42" spans="1:21" ht="12.75">
      <c r="A42" s="3">
        <v>41</v>
      </c>
      <c r="B42" s="8">
        <v>38800</v>
      </c>
      <c r="C42" s="3">
        <v>41</v>
      </c>
      <c r="E42" s="12" t="s">
        <v>1102</v>
      </c>
      <c r="F42">
        <v>6</v>
      </c>
      <c r="I42" s="3">
        <f t="shared" si="6"/>
        <v>2159</v>
      </c>
      <c r="J42" s="3">
        <f>CEILING(I43/($F$11+Recolte!C152),1)</f>
        <v>2244</v>
      </c>
      <c r="K42" s="9">
        <f>J41*($F$11+Recolte!C151)</f>
        <v>2159</v>
      </c>
      <c r="L42" s="9">
        <f t="shared" si="7"/>
        <v>38800</v>
      </c>
      <c r="M42" s="9"/>
      <c r="N42" s="3">
        <f ca="1" t="shared" si="4"/>
        <v>99</v>
      </c>
      <c r="O42" s="3">
        <f t="shared" si="5"/>
        <v>2221</v>
      </c>
      <c r="P42" s="3">
        <f>O42*Estimation!$G$20</f>
        <v>0</v>
      </c>
      <c r="R42" s="3">
        <v>99</v>
      </c>
      <c r="S42" s="3">
        <v>70</v>
      </c>
      <c r="T42" s="3">
        <v>70</v>
      </c>
      <c r="U42" s="11">
        <v>100</v>
      </c>
    </row>
    <row r="43" spans="1:21" ht="12.75">
      <c r="A43" s="3">
        <v>42</v>
      </c>
      <c r="B43" s="8">
        <v>41044</v>
      </c>
      <c r="C43" s="3">
        <v>42</v>
      </c>
      <c r="E43" s="11" t="s">
        <v>1120</v>
      </c>
      <c r="F43">
        <v>13</v>
      </c>
      <c r="G43"/>
      <c r="I43" s="3">
        <f t="shared" si="6"/>
        <v>2244</v>
      </c>
      <c r="J43" s="3">
        <f>CEILING(I44/($F$11+Recolte!C153),1)</f>
        <v>2334</v>
      </c>
      <c r="K43" s="9">
        <f>J42*($F$11+Recolte!C152)</f>
        <v>2244</v>
      </c>
      <c r="L43" s="9">
        <f t="shared" si="7"/>
        <v>41044</v>
      </c>
      <c r="M43" s="9"/>
      <c r="N43" s="3">
        <f ca="1" t="shared" si="4"/>
        <v>99</v>
      </c>
      <c r="O43" s="3">
        <f t="shared" si="5"/>
        <v>2310</v>
      </c>
      <c r="P43" s="3">
        <f>O43*Estimation!$G$20</f>
        <v>0</v>
      </c>
      <c r="R43" s="3">
        <v>99</v>
      </c>
      <c r="S43" s="3">
        <v>70</v>
      </c>
      <c r="T43" s="3">
        <v>70</v>
      </c>
      <c r="U43" s="11">
        <v>100</v>
      </c>
    </row>
    <row r="44" spans="1:21" ht="12.75">
      <c r="A44" s="3">
        <v>43</v>
      </c>
      <c r="B44" s="8">
        <v>43378</v>
      </c>
      <c r="C44" s="3">
        <v>43</v>
      </c>
      <c r="E44" s="11" t="s">
        <v>1174</v>
      </c>
      <c r="F44" s="11">
        <v>1</v>
      </c>
      <c r="G44"/>
      <c r="I44" s="3">
        <f t="shared" si="6"/>
        <v>2334</v>
      </c>
      <c r="J44" s="3">
        <f>CEILING(I45/($F$11+Recolte!C154),1)</f>
        <v>2426</v>
      </c>
      <c r="K44" s="9">
        <f>J43*($F$11+Recolte!C153)</f>
        <v>2334</v>
      </c>
      <c r="L44" s="9">
        <f t="shared" si="7"/>
        <v>43378</v>
      </c>
      <c r="M44" s="9"/>
      <c r="N44" s="3">
        <f ca="1" t="shared" si="4"/>
        <v>99</v>
      </c>
      <c r="O44" s="3">
        <f t="shared" si="5"/>
        <v>2401</v>
      </c>
      <c r="P44" s="3">
        <f>O44*Estimation!$G$20</f>
        <v>0</v>
      </c>
      <c r="R44" s="3">
        <v>99</v>
      </c>
      <c r="S44" s="3">
        <v>71</v>
      </c>
      <c r="T44" s="3">
        <v>71</v>
      </c>
      <c r="U44" s="11">
        <v>100</v>
      </c>
    </row>
    <row r="45" spans="1:21" ht="12.75">
      <c r="A45" s="3">
        <v>44</v>
      </c>
      <c r="B45" s="8">
        <v>45804</v>
      </c>
      <c r="C45" s="3">
        <v>44</v>
      </c>
      <c r="E45" s="11" t="s">
        <v>1121</v>
      </c>
      <c r="F45" s="11">
        <v>9</v>
      </c>
      <c r="I45" s="3">
        <f t="shared" si="6"/>
        <v>2426</v>
      </c>
      <c r="J45" s="3">
        <f>CEILING(I46/($F$11+Recolte!C155),1)</f>
        <v>2521</v>
      </c>
      <c r="K45" s="9">
        <f>J44*($F$11+Recolte!C154)</f>
        <v>2426</v>
      </c>
      <c r="L45" s="9">
        <f t="shared" si="7"/>
        <v>45804</v>
      </c>
      <c r="M45" s="9"/>
      <c r="N45" s="3">
        <f ca="1" t="shared" si="4"/>
        <v>99</v>
      </c>
      <c r="O45" s="3">
        <f t="shared" si="5"/>
        <v>2495</v>
      </c>
      <c r="P45" s="3">
        <f>O45*Estimation!$G$20</f>
        <v>0</v>
      </c>
      <c r="R45" s="3">
        <v>99</v>
      </c>
      <c r="S45" s="3">
        <v>71</v>
      </c>
      <c r="T45" s="3">
        <v>71</v>
      </c>
      <c r="U45" s="11">
        <v>100</v>
      </c>
    </row>
    <row r="46" spans="1:21" ht="12.75">
      <c r="A46" s="3">
        <v>45</v>
      </c>
      <c r="B46" s="8">
        <v>48325</v>
      </c>
      <c r="C46" s="3">
        <v>45</v>
      </c>
      <c r="E46" s="11" t="s">
        <v>1122</v>
      </c>
      <c r="F46" s="11">
        <v>8</v>
      </c>
      <c r="I46" s="3">
        <f t="shared" si="6"/>
        <v>2521</v>
      </c>
      <c r="J46" s="3">
        <f>CEILING(I47/($F$11+Recolte!C156),1)</f>
        <v>2621</v>
      </c>
      <c r="K46" s="9">
        <f>J45*($F$11+Recolte!C155)</f>
        <v>2521</v>
      </c>
      <c r="L46" s="9">
        <f t="shared" si="7"/>
        <v>48325</v>
      </c>
      <c r="M46" s="9"/>
      <c r="N46" s="3">
        <f ca="1" t="shared" si="4"/>
        <v>99</v>
      </c>
      <c r="O46" s="3">
        <f t="shared" si="5"/>
        <v>2594</v>
      </c>
      <c r="P46" s="3">
        <f>O46*Estimation!$G$20</f>
        <v>0</v>
      </c>
      <c r="R46" s="3">
        <v>99</v>
      </c>
      <c r="S46" s="3">
        <v>72</v>
      </c>
      <c r="T46" s="3">
        <v>72</v>
      </c>
      <c r="U46" s="11">
        <v>100</v>
      </c>
    </row>
    <row r="47" spans="1:21" ht="12.75">
      <c r="A47" s="3">
        <v>46</v>
      </c>
      <c r="B47" s="8">
        <v>50946</v>
      </c>
      <c r="C47" s="3">
        <v>46</v>
      </c>
      <c r="E47" s="11" t="s">
        <v>1175</v>
      </c>
      <c r="F47" s="11">
        <v>0</v>
      </c>
      <c r="I47" s="3">
        <f t="shared" si="6"/>
        <v>2621</v>
      </c>
      <c r="J47" s="3">
        <f>CEILING(I48/($F$11+Recolte!C157),1)</f>
        <v>2723</v>
      </c>
      <c r="K47" s="9">
        <f>J46*($F$11+Recolte!C156)</f>
        <v>2621</v>
      </c>
      <c r="L47" s="9">
        <f t="shared" si="7"/>
        <v>50946</v>
      </c>
      <c r="M47" s="9"/>
      <c r="N47" s="3">
        <f ca="1" t="shared" si="4"/>
        <v>99</v>
      </c>
      <c r="O47" s="3">
        <f t="shared" si="5"/>
        <v>2695</v>
      </c>
      <c r="P47" s="3">
        <f>O47*Estimation!$G$20</f>
        <v>0</v>
      </c>
      <c r="R47" s="3">
        <v>99</v>
      </c>
      <c r="S47" s="3">
        <v>72</v>
      </c>
      <c r="T47" s="3">
        <v>72</v>
      </c>
      <c r="U47" s="11">
        <v>100</v>
      </c>
    </row>
    <row r="48" spans="1:21" ht="12.75">
      <c r="A48" s="3">
        <v>47</v>
      </c>
      <c r="B48" s="8">
        <v>53669</v>
      </c>
      <c r="C48" s="3">
        <v>47</v>
      </c>
      <c r="I48" s="3">
        <f t="shared" si="6"/>
        <v>2723</v>
      </c>
      <c r="J48" s="3">
        <f>CEILING(I49/($F$11+Recolte!C158),1)</f>
        <v>2829</v>
      </c>
      <c r="K48" s="9">
        <f>J47*($F$11+Recolte!C157)</f>
        <v>2723</v>
      </c>
      <c r="L48" s="9">
        <f t="shared" si="7"/>
        <v>53669</v>
      </c>
      <c r="M48" s="9"/>
      <c r="N48" s="3">
        <f ca="1" t="shared" si="4"/>
        <v>99</v>
      </c>
      <c r="O48" s="3">
        <f t="shared" si="5"/>
        <v>2800</v>
      </c>
      <c r="P48" s="3">
        <f>O48*Estimation!$G$20</f>
        <v>0</v>
      </c>
      <c r="R48" s="3">
        <v>99</v>
      </c>
      <c r="S48" s="3">
        <v>73</v>
      </c>
      <c r="T48" s="3">
        <v>73</v>
      </c>
      <c r="U48" s="11">
        <v>100</v>
      </c>
    </row>
    <row r="49" spans="1:21" ht="12.75">
      <c r="A49" s="3">
        <v>48</v>
      </c>
      <c r="B49" s="8">
        <v>56498</v>
      </c>
      <c r="C49" s="3">
        <v>48</v>
      </c>
      <c r="F49" s="3" t="s">
        <v>1209</v>
      </c>
      <c r="G49" s="3" t="s">
        <v>1210</v>
      </c>
      <c r="I49" s="3">
        <f t="shared" si="6"/>
        <v>2829</v>
      </c>
      <c r="J49" s="3">
        <f>CEILING(I50/($F$11+Recolte!C159),1)</f>
        <v>2939</v>
      </c>
      <c r="K49" s="9">
        <f>J48*($F$11+Recolte!C158)</f>
        <v>2829</v>
      </c>
      <c r="L49" s="9">
        <f t="shared" si="7"/>
        <v>56498</v>
      </c>
      <c r="M49" s="9"/>
      <c r="N49" s="3">
        <f ca="1" t="shared" si="4"/>
        <v>99</v>
      </c>
      <c r="O49" s="3">
        <f t="shared" si="5"/>
        <v>2909</v>
      </c>
      <c r="P49" s="3">
        <f>O49*Estimation!$G$20</f>
        <v>0</v>
      </c>
      <c r="R49" s="3">
        <v>99</v>
      </c>
      <c r="S49" s="3">
        <v>73</v>
      </c>
      <c r="T49" s="3">
        <v>73</v>
      </c>
      <c r="U49" s="11">
        <v>100</v>
      </c>
    </row>
    <row r="50" spans="1:21" ht="12.75">
      <c r="A50" s="3">
        <v>49</v>
      </c>
      <c r="B50" s="8">
        <v>59437</v>
      </c>
      <c r="C50" s="3">
        <v>49</v>
      </c>
      <c r="E50" s="12" t="s">
        <v>1102</v>
      </c>
      <c r="F50" s="11">
        <v>6</v>
      </c>
      <c r="G50" s="11">
        <v>1</v>
      </c>
      <c r="I50" s="3">
        <f t="shared" si="6"/>
        <v>2939</v>
      </c>
      <c r="J50" s="3">
        <f>CEILING(I51/($F$11+Recolte!C160),1)</f>
        <v>3054</v>
      </c>
      <c r="K50" s="9">
        <f>J49*($F$11+Recolte!C159)</f>
        <v>2939</v>
      </c>
      <c r="L50" s="9">
        <f t="shared" si="7"/>
        <v>59437</v>
      </c>
      <c r="M50" s="9"/>
      <c r="N50" s="3">
        <f ca="1" t="shared" si="4"/>
        <v>99</v>
      </c>
      <c r="O50" s="3">
        <f t="shared" si="5"/>
        <v>3023</v>
      </c>
      <c r="P50" s="3">
        <f>O50*Estimation!$G$20</f>
        <v>0</v>
      </c>
      <c r="R50" s="3">
        <v>99</v>
      </c>
      <c r="S50" s="3">
        <v>74</v>
      </c>
      <c r="T50" s="3">
        <v>74</v>
      </c>
      <c r="U50" s="11">
        <v>100</v>
      </c>
    </row>
    <row r="51" spans="1:21" ht="12.75">
      <c r="A51" s="3">
        <v>50</v>
      </c>
      <c r="B51" s="8">
        <v>62491</v>
      </c>
      <c r="C51" s="3">
        <v>50</v>
      </c>
      <c r="E51" s="3" t="s">
        <v>1125</v>
      </c>
      <c r="F51" s="11">
        <v>0</v>
      </c>
      <c r="G51" s="11">
        <v>3</v>
      </c>
      <c r="I51" s="3">
        <f t="shared" si="6"/>
        <v>3054</v>
      </c>
      <c r="J51" s="3">
        <f>CEILING(I52/($F$11+Recolte!C161),1)</f>
        <v>3173</v>
      </c>
      <c r="K51" s="9">
        <f>J50*($F$11+Recolte!C160)</f>
        <v>3054</v>
      </c>
      <c r="L51" s="9">
        <f t="shared" si="7"/>
        <v>62491</v>
      </c>
      <c r="M51" s="9"/>
      <c r="N51" s="3">
        <f ca="1" t="shared" si="4"/>
        <v>99</v>
      </c>
      <c r="O51" s="3">
        <f t="shared" si="5"/>
        <v>3141</v>
      </c>
      <c r="P51" s="3">
        <f>O51*Estimation!$G$20</f>
        <v>0</v>
      </c>
      <c r="R51" s="3">
        <v>99</v>
      </c>
      <c r="S51" s="3">
        <v>74</v>
      </c>
      <c r="T51" s="3">
        <v>74</v>
      </c>
      <c r="U51" s="11">
        <v>100</v>
      </c>
    </row>
    <row r="52" spans="1:21" ht="12.75">
      <c r="A52" s="3">
        <v>51</v>
      </c>
      <c r="B52" s="8">
        <v>65664</v>
      </c>
      <c r="C52" s="3">
        <v>51</v>
      </c>
      <c r="E52" s="11" t="s">
        <v>1163</v>
      </c>
      <c r="F52" s="11">
        <v>0</v>
      </c>
      <c r="G52" s="11">
        <v>3</v>
      </c>
      <c r="I52" s="3">
        <f t="shared" si="6"/>
        <v>3173</v>
      </c>
      <c r="J52" s="3">
        <f>CEILING(I53/($F$11+Recolte!C162),1)</f>
        <v>3296</v>
      </c>
      <c r="K52" s="9">
        <f>J51*($F$11+Recolte!C161)</f>
        <v>3173</v>
      </c>
      <c r="L52" s="9">
        <f t="shared" si="7"/>
        <v>65664</v>
      </c>
      <c r="M52" s="9"/>
      <c r="N52" s="3">
        <f ca="1" t="shared" si="4"/>
        <v>99</v>
      </c>
      <c r="O52" s="3">
        <f t="shared" si="5"/>
        <v>3263</v>
      </c>
      <c r="P52" s="3">
        <f>O52*Estimation!$G$20</f>
        <v>0</v>
      </c>
      <c r="R52" s="3">
        <v>99</v>
      </c>
      <c r="S52" s="3">
        <v>75</v>
      </c>
      <c r="T52" s="3">
        <v>75</v>
      </c>
      <c r="U52" s="11">
        <v>100</v>
      </c>
    </row>
    <row r="53" spans="1:21" ht="12.75">
      <c r="A53" s="3">
        <v>52</v>
      </c>
      <c r="B53" s="8">
        <v>68960</v>
      </c>
      <c r="C53" s="3">
        <v>52</v>
      </c>
      <c r="E53" s="11" t="s">
        <v>1164</v>
      </c>
      <c r="F53" s="11">
        <v>0</v>
      </c>
      <c r="G53" s="11">
        <v>3</v>
      </c>
      <c r="I53" s="3">
        <f t="shared" si="6"/>
        <v>3296</v>
      </c>
      <c r="J53" s="3">
        <f>CEILING(I54/($F$11+Recolte!C163),1)</f>
        <v>3425</v>
      </c>
      <c r="K53" s="9">
        <f>J52*($F$11+Recolte!C162)</f>
        <v>3296</v>
      </c>
      <c r="L53" s="9">
        <f t="shared" si="7"/>
        <v>68960</v>
      </c>
      <c r="M53" s="9"/>
      <c r="N53" s="3">
        <f ca="1" t="shared" si="4"/>
        <v>99</v>
      </c>
      <c r="O53" s="3">
        <f t="shared" si="5"/>
        <v>3390</v>
      </c>
      <c r="P53" s="3">
        <f>O53*Estimation!$G$20</f>
        <v>0</v>
      </c>
      <c r="R53" s="3">
        <v>99</v>
      </c>
      <c r="S53" s="3">
        <v>75</v>
      </c>
      <c r="T53" s="3">
        <v>75</v>
      </c>
      <c r="U53" s="11">
        <v>100</v>
      </c>
    </row>
    <row r="54" spans="1:21" ht="12.75">
      <c r="A54" s="3">
        <v>53</v>
      </c>
      <c r="B54" s="8">
        <v>72385</v>
      </c>
      <c r="C54" s="3">
        <v>53</v>
      </c>
      <c r="E54" s="11" t="s">
        <v>1120</v>
      </c>
      <c r="F54" s="11">
        <v>13</v>
      </c>
      <c r="G54" s="11">
        <v>3</v>
      </c>
      <c r="I54" s="3">
        <f t="shared" si="6"/>
        <v>3425</v>
      </c>
      <c r="J54" s="3">
        <f>CEILING(I55/($F$11+Recolte!C164),1)</f>
        <v>3558</v>
      </c>
      <c r="K54" s="9">
        <f>J53*($F$11+Recolte!C163)</f>
        <v>3425</v>
      </c>
      <c r="L54" s="9">
        <f t="shared" si="7"/>
        <v>72385</v>
      </c>
      <c r="M54" s="9"/>
      <c r="N54" s="3">
        <f ca="1" t="shared" si="4"/>
        <v>99</v>
      </c>
      <c r="O54" s="3">
        <f t="shared" si="5"/>
        <v>3522</v>
      </c>
      <c r="P54" s="3">
        <f>O54*Estimation!$G$20</f>
        <v>0</v>
      </c>
      <c r="R54" s="3">
        <v>99</v>
      </c>
      <c r="S54" s="3">
        <v>76</v>
      </c>
      <c r="T54" s="3">
        <v>76</v>
      </c>
      <c r="U54" s="11">
        <v>100</v>
      </c>
    </row>
    <row r="55" spans="1:21" ht="12.75">
      <c r="A55" s="3">
        <v>54</v>
      </c>
      <c r="B55" s="8">
        <v>75943</v>
      </c>
      <c r="C55" s="3">
        <v>54</v>
      </c>
      <c r="E55" s="11" t="s">
        <v>1174</v>
      </c>
      <c r="F55" s="11">
        <v>0</v>
      </c>
      <c r="G55" s="11">
        <v>3</v>
      </c>
      <c r="I55" s="3">
        <f t="shared" si="6"/>
        <v>3558</v>
      </c>
      <c r="J55" s="3">
        <f>CEILING(I56/($F$11+Recolte!C165),1)</f>
        <v>3697</v>
      </c>
      <c r="K55" s="9">
        <f>J54*($F$11+Recolte!C164)</f>
        <v>3558</v>
      </c>
      <c r="L55" s="9">
        <f t="shared" si="7"/>
        <v>75943</v>
      </c>
      <c r="M55" s="9"/>
      <c r="N55" s="3">
        <f ca="1" t="shared" si="4"/>
        <v>99</v>
      </c>
      <c r="O55" s="3">
        <f t="shared" si="5"/>
        <v>3660</v>
      </c>
      <c r="P55" s="3">
        <f>O55*Estimation!$G$20</f>
        <v>0</v>
      </c>
      <c r="R55" s="3">
        <v>99</v>
      </c>
      <c r="S55" s="3">
        <v>76</v>
      </c>
      <c r="T55" s="3">
        <v>76</v>
      </c>
      <c r="U55" s="11">
        <v>100</v>
      </c>
    </row>
    <row r="56" spans="1:21" ht="12.75">
      <c r="A56" s="3">
        <v>55</v>
      </c>
      <c r="B56" s="8">
        <v>79640</v>
      </c>
      <c r="C56" s="3">
        <v>55</v>
      </c>
      <c r="E56" s="3" t="s">
        <v>1124</v>
      </c>
      <c r="F56" s="11">
        <v>0</v>
      </c>
      <c r="G56" s="11">
        <v>3</v>
      </c>
      <c r="I56" s="3">
        <f t="shared" si="6"/>
        <v>3697</v>
      </c>
      <c r="J56" s="3">
        <f>CEILING(I57/($F$11+Recolte!C166),1)</f>
        <v>3842</v>
      </c>
      <c r="K56" s="9">
        <f>J55*($F$11+Recolte!C165)</f>
        <v>3697</v>
      </c>
      <c r="L56" s="9">
        <f t="shared" si="7"/>
        <v>79640</v>
      </c>
      <c r="M56" s="9"/>
      <c r="N56" s="3">
        <f ca="1" t="shared" si="4"/>
        <v>99</v>
      </c>
      <c r="O56" s="3">
        <f t="shared" si="5"/>
        <v>3803</v>
      </c>
      <c r="P56" s="3">
        <f>O56*Estimation!$G$20</f>
        <v>0</v>
      </c>
      <c r="R56" s="3">
        <v>99</v>
      </c>
      <c r="S56" s="3">
        <v>77</v>
      </c>
      <c r="T56" s="3">
        <v>77</v>
      </c>
      <c r="U56" s="11">
        <v>100</v>
      </c>
    </row>
    <row r="57" spans="1:21" ht="12.75">
      <c r="A57" s="3">
        <v>56</v>
      </c>
      <c r="B57" s="8">
        <v>83482</v>
      </c>
      <c r="C57" s="3">
        <v>56</v>
      </c>
      <c r="E57" s="11" t="s">
        <v>1166</v>
      </c>
      <c r="F57" s="11">
        <v>0</v>
      </c>
      <c r="G57" s="11">
        <v>3</v>
      </c>
      <c r="I57" s="3">
        <f t="shared" si="6"/>
        <v>3842</v>
      </c>
      <c r="J57" s="3">
        <f>CEILING(I58/($F$11+Recolte!C167),1)</f>
        <v>3993</v>
      </c>
      <c r="K57" s="9">
        <f>J56*($F$11+Recolte!C166)</f>
        <v>3842</v>
      </c>
      <c r="L57" s="9">
        <f t="shared" si="7"/>
        <v>83482</v>
      </c>
      <c r="M57" s="9"/>
      <c r="N57" s="3">
        <f ca="1" t="shared" si="4"/>
        <v>99</v>
      </c>
      <c r="O57" s="3">
        <f t="shared" si="5"/>
        <v>3953</v>
      </c>
      <c r="P57" s="3">
        <f>O57*Estimation!$G$20</f>
        <v>0</v>
      </c>
      <c r="R57" s="3">
        <v>99</v>
      </c>
      <c r="S57" s="3">
        <v>77</v>
      </c>
      <c r="T57" s="3">
        <v>77</v>
      </c>
      <c r="U57" s="11">
        <v>100</v>
      </c>
    </row>
    <row r="58" spans="1:21" ht="12.75">
      <c r="A58" s="3">
        <v>57</v>
      </c>
      <c r="B58" s="8">
        <v>87475</v>
      </c>
      <c r="C58" s="3">
        <v>57</v>
      </c>
      <c r="E58" s="11" t="s">
        <v>1167</v>
      </c>
      <c r="F58" s="11">
        <v>0</v>
      </c>
      <c r="G58" s="11">
        <v>3</v>
      </c>
      <c r="I58" s="3">
        <f t="shared" si="6"/>
        <v>3993</v>
      </c>
      <c r="J58" s="3">
        <f>CEILING(I59/($F$11+Recolte!C168),1)</f>
        <v>4149</v>
      </c>
      <c r="K58" s="9">
        <f>J57*($F$11+Recolte!C167)</f>
        <v>3993</v>
      </c>
      <c r="L58" s="9">
        <f t="shared" si="7"/>
        <v>87475</v>
      </c>
      <c r="M58" s="9"/>
      <c r="N58" s="3">
        <f ca="1" t="shared" si="4"/>
        <v>99</v>
      </c>
      <c r="O58" s="3">
        <f t="shared" si="5"/>
        <v>4107</v>
      </c>
      <c r="P58" s="3">
        <f>O58*Estimation!$G$20</f>
        <v>0</v>
      </c>
      <c r="R58" s="3">
        <v>99</v>
      </c>
      <c r="S58" s="3">
        <v>78</v>
      </c>
      <c r="T58" s="3">
        <v>78</v>
      </c>
      <c r="U58" s="11">
        <v>100</v>
      </c>
    </row>
    <row r="59" spans="1:21" ht="12.75">
      <c r="A59" s="3">
        <v>58</v>
      </c>
      <c r="B59" s="8">
        <v>91624</v>
      </c>
      <c r="C59" s="3">
        <v>58</v>
      </c>
      <c r="E59" s="11" t="s">
        <v>1168</v>
      </c>
      <c r="F59" s="11">
        <v>0</v>
      </c>
      <c r="G59" s="11">
        <v>3</v>
      </c>
      <c r="I59" s="3">
        <f t="shared" si="6"/>
        <v>4149</v>
      </c>
      <c r="J59" s="3">
        <f>CEILING(I60/($F$11+Recolte!C169),1)</f>
        <v>4313</v>
      </c>
      <c r="K59" s="9">
        <f>J58*($F$11+Recolte!C168)</f>
        <v>4149</v>
      </c>
      <c r="L59" s="9">
        <f t="shared" si="7"/>
        <v>91624</v>
      </c>
      <c r="M59" s="9"/>
      <c r="N59" s="3">
        <f ca="1" t="shared" si="4"/>
        <v>99</v>
      </c>
      <c r="O59" s="3">
        <f t="shared" si="5"/>
        <v>4269</v>
      </c>
      <c r="P59" s="3">
        <f>O59*Estimation!$G$20</f>
        <v>0</v>
      </c>
      <c r="R59" s="3">
        <v>99</v>
      </c>
      <c r="S59" s="3">
        <v>78</v>
      </c>
      <c r="T59" s="3">
        <v>78</v>
      </c>
      <c r="U59" s="11">
        <v>100</v>
      </c>
    </row>
    <row r="60" spans="1:21" ht="12.75">
      <c r="A60" s="3">
        <v>59</v>
      </c>
      <c r="B60" s="8">
        <v>95937</v>
      </c>
      <c r="C60" s="3">
        <v>59</v>
      </c>
      <c r="E60" s="11" t="s">
        <v>1169</v>
      </c>
      <c r="F60" s="11">
        <v>0</v>
      </c>
      <c r="G60" s="11">
        <v>3</v>
      </c>
      <c r="I60" s="3">
        <f t="shared" si="6"/>
        <v>4313</v>
      </c>
      <c r="J60" s="3">
        <f>CEILING(I61/($F$11+Recolte!C170),1)</f>
        <v>4484</v>
      </c>
      <c r="K60" s="9">
        <f>J59*($F$11+Recolte!C169)</f>
        <v>4313</v>
      </c>
      <c r="L60" s="9">
        <f t="shared" si="7"/>
        <v>95937</v>
      </c>
      <c r="M60" s="9"/>
      <c r="N60" s="3">
        <f ca="1" t="shared" si="4"/>
        <v>99</v>
      </c>
      <c r="O60" s="3">
        <f t="shared" si="5"/>
        <v>4439</v>
      </c>
      <c r="P60" s="3">
        <f>O60*Estimation!$G$20</f>
        <v>0</v>
      </c>
      <c r="R60" s="3">
        <v>99</v>
      </c>
      <c r="S60" s="3">
        <v>79</v>
      </c>
      <c r="T60" s="3">
        <v>79</v>
      </c>
      <c r="U60" s="11">
        <v>100</v>
      </c>
    </row>
    <row r="61" spans="1:21" ht="12.75">
      <c r="A61" s="3">
        <v>60</v>
      </c>
      <c r="B61" s="8">
        <v>100421</v>
      </c>
      <c r="C61" s="3">
        <v>60</v>
      </c>
      <c r="E61" s="11" t="s">
        <v>1170</v>
      </c>
      <c r="F61" s="11">
        <v>0</v>
      </c>
      <c r="G61" s="11">
        <v>3</v>
      </c>
      <c r="I61" s="3">
        <f t="shared" si="6"/>
        <v>4484</v>
      </c>
      <c r="J61" s="3">
        <f>CEILING(I62/($F$11+Recolte!C171),1)</f>
        <v>4661</v>
      </c>
      <c r="K61" s="9">
        <f>J60*($F$11+Recolte!C170)</f>
        <v>4484</v>
      </c>
      <c r="L61" s="9">
        <f t="shared" si="7"/>
        <v>100421</v>
      </c>
      <c r="M61" s="9"/>
      <c r="N61" s="3">
        <f ca="1" t="shared" si="4"/>
        <v>99</v>
      </c>
      <c r="O61" s="3">
        <f t="shared" si="5"/>
        <v>4614</v>
      </c>
      <c r="P61" s="3">
        <f>O61*Estimation!$G$20</f>
        <v>0</v>
      </c>
      <c r="R61" s="3">
        <v>99</v>
      </c>
      <c r="S61" s="3">
        <v>79</v>
      </c>
      <c r="T61" s="3">
        <v>79</v>
      </c>
      <c r="U61" s="11">
        <v>100</v>
      </c>
    </row>
    <row r="62" spans="1:21" ht="12.75">
      <c r="A62" s="3">
        <v>61</v>
      </c>
      <c r="B62" s="8">
        <v>105082</v>
      </c>
      <c r="C62" s="3">
        <v>61</v>
      </c>
      <c r="E62" s="11" t="s">
        <v>1121</v>
      </c>
      <c r="F62" s="11">
        <v>9</v>
      </c>
      <c r="G62" s="11">
        <v>3</v>
      </c>
      <c r="I62" s="3">
        <f t="shared" si="6"/>
        <v>4661</v>
      </c>
      <c r="J62" s="3">
        <f>CEILING(I63/($F$11+Recolte!C172),1)</f>
        <v>4848</v>
      </c>
      <c r="K62" s="9">
        <f>J61*($F$11+Recolte!C171)</f>
        <v>4661</v>
      </c>
      <c r="L62" s="9">
        <f t="shared" si="7"/>
        <v>105082</v>
      </c>
      <c r="M62" s="9"/>
      <c r="N62" s="3">
        <f ca="1" t="shared" si="4"/>
        <v>99</v>
      </c>
      <c r="O62" s="3">
        <f t="shared" si="5"/>
        <v>4799</v>
      </c>
      <c r="P62" s="3">
        <f>O62*Estimation!$G$20</f>
        <v>0</v>
      </c>
      <c r="R62" s="3">
        <v>99</v>
      </c>
      <c r="S62" s="3">
        <v>80</v>
      </c>
      <c r="T62" s="3">
        <v>80</v>
      </c>
      <c r="U62" s="11">
        <v>100</v>
      </c>
    </row>
    <row r="63" spans="1:21" ht="12.75">
      <c r="A63" s="3">
        <v>62</v>
      </c>
      <c r="B63" s="8">
        <v>109930</v>
      </c>
      <c r="C63" s="3">
        <v>62</v>
      </c>
      <c r="E63" s="11" t="s">
        <v>1122</v>
      </c>
      <c r="F63" s="11">
        <v>8</v>
      </c>
      <c r="G63" s="11">
        <v>3</v>
      </c>
      <c r="I63" s="3">
        <f t="shared" si="6"/>
        <v>4848</v>
      </c>
      <c r="J63" s="3">
        <f>CEILING(I64/($F$11+Recolte!C173),1)</f>
        <v>5041</v>
      </c>
      <c r="K63" s="9">
        <f>J62*($F$11+Recolte!C172)</f>
        <v>4848</v>
      </c>
      <c r="L63" s="9">
        <f t="shared" si="7"/>
        <v>109930</v>
      </c>
      <c r="M63" s="9"/>
      <c r="N63" s="3">
        <f ca="1" t="shared" si="4"/>
        <v>99</v>
      </c>
      <c r="O63" s="3">
        <f t="shared" si="5"/>
        <v>4990</v>
      </c>
      <c r="P63" s="3">
        <f>O63*Estimation!$G$20</f>
        <v>0</v>
      </c>
      <c r="R63" s="3">
        <v>99</v>
      </c>
      <c r="S63" s="3">
        <v>80</v>
      </c>
      <c r="T63" s="3">
        <v>80</v>
      </c>
      <c r="U63" s="11">
        <v>100</v>
      </c>
    </row>
    <row r="64" spans="1:21" ht="12.75">
      <c r="A64" s="3">
        <v>63</v>
      </c>
      <c r="B64" s="8">
        <v>114971</v>
      </c>
      <c r="C64" s="3">
        <v>63</v>
      </c>
      <c r="E64" s="11" t="s">
        <v>1175</v>
      </c>
      <c r="F64" s="11">
        <v>0</v>
      </c>
      <c r="G64" s="11">
        <v>3</v>
      </c>
      <c r="I64" s="3">
        <f t="shared" si="6"/>
        <v>5041</v>
      </c>
      <c r="J64" s="3">
        <f>CEILING(I65/($F$11+Recolte!C174),1)</f>
        <v>5244</v>
      </c>
      <c r="K64" s="9">
        <f>J63*($F$11+Recolte!C173)</f>
        <v>5041</v>
      </c>
      <c r="L64" s="9">
        <f t="shared" si="7"/>
        <v>114971</v>
      </c>
      <c r="M64" s="9"/>
      <c r="N64" s="3">
        <f ca="1" t="shared" si="4"/>
        <v>99</v>
      </c>
      <c r="O64" s="3">
        <f t="shared" si="5"/>
        <v>5191</v>
      </c>
      <c r="P64" s="3">
        <f>O64*Estimation!$G$20</f>
        <v>0</v>
      </c>
      <c r="R64" s="3">
        <v>99</v>
      </c>
      <c r="S64" s="3">
        <v>81</v>
      </c>
      <c r="T64" s="3">
        <v>81</v>
      </c>
      <c r="U64" s="11">
        <v>100</v>
      </c>
    </row>
    <row r="65" spans="1:21" ht="12.75">
      <c r="A65" s="3">
        <v>64</v>
      </c>
      <c r="B65" s="8">
        <v>120215</v>
      </c>
      <c r="C65" s="3">
        <v>64</v>
      </c>
      <c r="E65" s="11" t="s">
        <v>1165</v>
      </c>
      <c r="F65" s="11">
        <v>0</v>
      </c>
      <c r="G65" s="11">
        <v>3</v>
      </c>
      <c r="I65" s="3">
        <f t="shared" si="6"/>
        <v>5244</v>
      </c>
      <c r="J65" s="3">
        <f>CEILING(I66/($F$11+Recolte!C175),1)</f>
        <v>5456</v>
      </c>
      <c r="K65" s="9">
        <f>J64*($F$11+Recolte!C174)</f>
        <v>5244</v>
      </c>
      <c r="L65" s="9">
        <f t="shared" si="7"/>
        <v>120215</v>
      </c>
      <c r="M65" s="9"/>
      <c r="N65" s="3">
        <f ca="1" t="shared" si="4"/>
        <v>99</v>
      </c>
      <c r="O65" s="3">
        <f t="shared" si="5"/>
        <v>5401</v>
      </c>
      <c r="P65" s="3">
        <f>O65*Estimation!$G$20</f>
        <v>0</v>
      </c>
      <c r="R65" s="3">
        <v>99</v>
      </c>
      <c r="S65" s="3">
        <v>81</v>
      </c>
      <c r="T65" s="3">
        <v>81</v>
      </c>
      <c r="U65" s="11">
        <v>100</v>
      </c>
    </row>
    <row r="66" spans="1:21" ht="12.75">
      <c r="A66" s="3">
        <v>65</v>
      </c>
      <c r="B66" s="8">
        <v>125671</v>
      </c>
      <c r="C66" s="3">
        <v>65</v>
      </c>
      <c r="E66" s="11" t="s">
        <v>1173</v>
      </c>
      <c r="F66" s="11">
        <v>0</v>
      </c>
      <c r="G66" s="11">
        <v>3</v>
      </c>
      <c r="I66" s="3">
        <f t="shared" si="6"/>
        <v>5456</v>
      </c>
      <c r="J66" s="3">
        <f>CEILING(I67/($F$11+Recolte!C176),1)</f>
        <v>5677</v>
      </c>
      <c r="K66" s="9">
        <f>J65*($F$11+Recolte!C175)</f>
        <v>5456</v>
      </c>
      <c r="L66" s="9">
        <f t="shared" si="7"/>
        <v>125671</v>
      </c>
      <c r="M66" s="9"/>
      <c r="N66" s="3">
        <f ca="1" t="shared" si="8" ref="N66:N101">INDIRECT(ADDRESS(ROW(),17+$F$18))</f>
        <v>99</v>
      </c>
      <c r="O66" s="3">
        <f aca="true" t="shared" si="9" ref="O66:O97">TRUNC(N66/100*J66)</f>
        <v>5620</v>
      </c>
      <c r="P66" s="3">
        <f>O66*Estimation!$G$20</f>
        <v>0</v>
      </c>
      <c r="R66" s="3">
        <v>99</v>
      </c>
      <c r="S66" s="3">
        <v>82</v>
      </c>
      <c r="T66" s="3">
        <v>82</v>
      </c>
      <c r="U66" s="11">
        <v>100</v>
      </c>
    </row>
    <row r="67" spans="1:21" ht="12.75">
      <c r="A67" s="3">
        <v>66</v>
      </c>
      <c r="B67" s="8">
        <v>131348</v>
      </c>
      <c r="C67" s="3">
        <v>66</v>
      </c>
      <c r="E67" s="11" t="s">
        <v>1171</v>
      </c>
      <c r="F67" s="11">
        <v>0</v>
      </c>
      <c r="G67" s="11">
        <v>3</v>
      </c>
      <c r="I67" s="3">
        <f aca="true" t="shared" si="10" ref="I67:I101">IF(B67-L66&lt;0,0,B67-L66)</f>
        <v>5677</v>
      </c>
      <c r="J67" s="3">
        <f>CEILING(I68/($F$11+Recolte!C177),1)</f>
        <v>5908</v>
      </c>
      <c r="K67" s="9">
        <f>J66*($F$11+Recolte!C176)</f>
        <v>5677</v>
      </c>
      <c r="L67" s="9">
        <f aca="true" t="shared" si="11" ref="L67:L98">IF(ROW()-1=$F$13,$F$15,L66+K67)</f>
        <v>131348</v>
      </c>
      <c r="M67" s="9"/>
      <c r="N67" s="3">
        <f ca="1" t="shared" si="8"/>
        <v>99</v>
      </c>
      <c r="O67" s="3">
        <f t="shared" si="9"/>
        <v>5848</v>
      </c>
      <c r="P67" s="3">
        <f>O67*Estimation!$G$20</f>
        <v>0</v>
      </c>
      <c r="R67" s="3">
        <v>99</v>
      </c>
      <c r="S67" s="3">
        <v>82</v>
      </c>
      <c r="T67" s="3">
        <v>82</v>
      </c>
      <c r="U67" s="11">
        <v>100</v>
      </c>
    </row>
    <row r="68" spans="1:21" ht="12.75">
      <c r="A68" s="3">
        <v>67</v>
      </c>
      <c r="B68" s="8">
        <v>137256</v>
      </c>
      <c r="C68" s="3">
        <v>67</v>
      </c>
      <c r="E68" s="11" t="s">
        <v>1172</v>
      </c>
      <c r="F68" s="11">
        <v>0</v>
      </c>
      <c r="G68" s="11">
        <v>3</v>
      </c>
      <c r="I68" s="3">
        <f t="shared" si="10"/>
        <v>5908</v>
      </c>
      <c r="J68" s="3">
        <f>CEILING(I69/($F$11+Recolte!C178),1)</f>
        <v>6151</v>
      </c>
      <c r="K68" s="9">
        <f>J67*($F$11+Recolte!C177)</f>
        <v>5908</v>
      </c>
      <c r="L68" s="9">
        <f t="shared" si="11"/>
        <v>137256</v>
      </c>
      <c r="M68" s="9"/>
      <c r="N68" s="3">
        <f ca="1" t="shared" si="8"/>
        <v>99</v>
      </c>
      <c r="O68" s="3">
        <f t="shared" si="9"/>
        <v>6089</v>
      </c>
      <c r="P68" s="3">
        <f>O68*Estimation!$G$20</f>
        <v>0</v>
      </c>
      <c r="R68" s="3">
        <v>99</v>
      </c>
      <c r="S68" s="3">
        <v>83</v>
      </c>
      <c r="T68" s="3">
        <v>83</v>
      </c>
      <c r="U68" s="11">
        <v>100</v>
      </c>
    </row>
    <row r="69" spans="1:21" ht="12.75">
      <c r="A69" s="3">
        <v>68</v>
      </c>
      <c r="B69" s="8">
        <v>143407</v>
      </c>
      <c r="C69" s="3">
        <v>68</v>
      </c>
      <c r="E69" s="11" t="s">
        <v>1208</v>
      </c>
      <c r="F69" s="11">
        <v>0</v>
      </c>
      <c r="G69" s="11">
        <v>3</v>
      </c>
      <c r="I69" s="3">
        <f t="shared" si="10"/>
        <v>6151</v>
      </c>
      <c r="J69" s="3">
        <f>CEILING(I70/($F$11+Recolte!C179),1)</f>
        <v>6404</v>
      </c>
      <c r="K69" s="9">
        <f>J68*($F$11+Recolte!C178)</f>
        <v>6151</v>
      </c>
      <c r="L69" s="9">
        <f t="shared" si="11"/>
        <v>143407</v>
      </c>
      <c r="M69" s="9"/>
      <c r="N69" s="3">
        <f ca="1" t="shared" si="8"/>
        <v>99</v>
      </c>
      <c r="O69" s="3">
        <f t="shared" si="9"/>
        <v>6339</v>
      </c>
      <c r="P69" s="3">
        <f>O69*Estimation!$G$20</f>
        <v>0</v>
      </c>
      <c r="R69" s="3">
        <v>99</v>
      </c>
      <c r="S69" s="3">
        <v>83</v>
      </c>
      <c r="T69" s="3">
        <v>83</v>
      </c>
      <c r="U69" s="11">
        <v>100</v>
      </c>
    </row>
    <row r="70" spans="1:21" ht="12.75">
      <c r="A70" s="3">
        <v>69</v>
      </c>
      <c r="B70" s="8">
        <v>149811</v>
      </c>
      <c r="C70" s="3">
        <v>69</v>
      </c>
      <c r="E70" s="11" t="s">
        <v>1103</v>
      </c>
      <c r="F70" s="11">
        <v>0</v>
      </c>
      <c r="G70" s="11">
        <v>2</v>
      </c>
      <c r="I70" s="3">
        <f t="shared" si="10"/>
        <v>6404</v>
      </c>
      <c r="J70" s="3">
        <f>CEILING(I71/($F$11+Recolte!C180),1)</f>
        <v>6670</v>
      </c>
      <c r="K70" s="9">
        <f>J69*($F$11+Recolte!C179)</f>
        <v>6404</v>
      </c>
      <c r="L70" s="9">
        <f t="shared" si="11"/>
        <v>149811</v>
      </c>
      <c r="M70" s="9"/>
      <c r="N70" s="3">
        <f ca="1" t="shared" si="8"/>
        <v>99</v>
      </c>
      <c r="O70" s="3">
        <f t="shared" si="9"/>
        <v>6603</v>
      </c>
      <c r="P70" s="3">
        <f>O70*Estimation!$G$20</f>
        <v>0</v>
      </c>
      <c r="R70" s="3">
        <v>99</v>
      </c>
      <c r="S70" s="3">
        <v>84</v>
      </c>
      <c r="T70" s="3">
        <v>84</v>
      </c>
      <c r="U70" s="11">
        <v>100</v>
      </c>
    </row>
    <row r="71" spans="1:21" ht="12.75">
      <c r="A71" s="3">
        <v>70</v>
      </c>
      <c r="B71" s="8">
        <v>156481</v>
      </c>
      <c r="C71" s="3">
        <v>70</v>
      </c>
      <c r="I71" s="3">
        <f t="shared" si="10"/>
        <v>6670</v>
      </c>
      <c r="J71" s="3">
        <f>CEILING(I72/($F$11+Recolte!C181),1)</f>
        <v>6948</v>
      </c>
      <c r="K71" s="9">
        <f>J70*($F$11+Recolte!C180)</f>
        <v>6670</v>
      </c>
      <c r="L71" s="9">
        <f t="shared" si="11"/>
        <v>156481</v>
      </c>
      <c r="M71" s="9"/>
      <c r="N71" s="3">
        <f ca="1" t="shared" si="8"/>
        <v>99</v>
      </c>
      <c r="O71" s="3">
        <f t="shared" si="9"/>
        <v>6878</v>
      </c>
      <c r="P71" s="3">
        <f>O71*Estimation!$G$20</f>
        <v>0</v>
      </c>
      <c r="R71" s="3">
        <v>99</v>
      </c>
      <c r="S71" s="3">
        <v>84</v>
      </c>
      <c r="T71" s="3">
        <v>84</v>
      </c>
      <c r="U71" s="11">
        <v>100</v>
      </c>
    </row>
    <row r="72" spans="1:21" ht="12.75">
      <c r="A72" s="3">
        <v>71</v>
      </c>
      <c r="B72" s="8">
        <v>163429</v>
      </c>
      <c r="C72" s="3">
        <v>71</v>
      </c>
      <c r="I72" s="3">
        <f t="shared" si="10"/>
        <v>6948</v>
      </c>
      <c r="J72" s="3">
        <f>CEILING(I73/($F$11+Recolte!C182),1)</f>
        <v>7240</v>
      </c>
      <c r="K72" s="9">
        <f>J71*($F$11+Recolte!C181)</f>
        <v>6948</v>
      </c>
      <c r="L72" s="9">
        <f t="shared" si="11"/>
        <v>163429</v>
      </c>
      <c r="M72" s="9"/>
      <c r="N72" s="3">
        <f ca="1" t="shared" si="8"/>
        <v>99</v>
      </c>
      <c r="O72" s="3">
        <f t="shared" si="9"/>
        <v>7167</v>
      </c>
      <c r="P72" s="3">
        <f>O72*Estimation!$G$20</f>
        <v>0</v>
      </c>
      <c r="R72" s="3">
        <v>99</v>
      </c>
      <c r="S72" s="3">
        <v>85</v>
      </c>
      <c r="T72" s="3">
        <v>85</v>
      </c>
      <c r="U72" s="11">
        <v>100</v>
      </c>
    </row>
    <row r="73" spans="1:21" ht="12.75">
      <c r="A73" s="3">
        <v>72</v>
      </c>
      <c r="B73" s="8">
        <v>170669</v>
      </c>
      <c r="C73" s="3">
        <v>72</v>
      </c>
      <c r="I73" s="3">
        <f t="shared" si="10"/>
        <v>7240</v>
      </c>
      <c r="J73" s="3">
        <f>CEILING(I74/($F$11+Recolte!C183),1)</f>
        <v>7545</v>
      </c>
      <c r="K73" s="9">
        <f>J72*($F$11+Recolte!C182)</f>
        <v>7240</v>
      </c>
      <c r="L73" s="9">
        <f t="shared" si="11"/>
        <v>170669</v>
      </c>
      <c r="M73" s="9"/>
      <c r="N73" s="3">
        <f ca="1" t="shared" si="8"/>
        <v>99</v>
      </c>
      <c r="O73" s="3">
        <f t="shared" si="9"/>
        <v>7469</v>
      </c>
      <c r="P73" s="3">
        <f>O73*Estimation!$G$20</f>
        <v>0</v>
      </c>
      <c r="R73" s="3">
        <v>99</v>
      </c>
      <c r="S73" s="3">
        <v>85</v>
      </c>
      <c r="T73" s="3">
        <v>85</v>
      </c>
      <c r="U73" s="11">
        <v>100</v>
      </c>
    </row>
    <row r="74" spans="1:21" ht="12.75">
      <c r="A74" s="3">
        <v>73</v>
      </c>
      <c r="B74" s="8">
        <v>178214</v>
      </c>
      <c r="C74" s="3">
        <v>73</v>
      </c>
      <c r="I74" s="3">
        <f t="shared" si="10"/>
        <v>7545</v>
      </c>
      <c r="J74" s="3">
        <f>CEILING(I75/($F$11+Recolte!C184),1)</f>
        <v>7866</v>
      </c>
      <c r="K74" s="9">
        <f>J73*($F$11+Recolte!C183)</f>
        <v>7545</v>
      </c>
      <c r="L74" s="9">
        <f t="shared" si="11"/>
        <v>178214</v>
      </c>
      <c r="M74" s="9"/>
      <c r="N74" s="3">
        <f ca="1" t="shared" si="8"/>
        <v>99</v>
      </c>
      <c r="O74" s="3">
        <f t="shared" si="9"/>
        <v>7787</v>
      </c>
      <c r="P74" s="3">
        <f>O74*Estimation!$G$20</f>
        <v>0</v>
      </c>
      <c r="R74" s="3">
        <v>99</v>
      </c>
      <c r="S74" s="3">
        <v>86</v>
      </c>
      <c r="T74" s="3">
        <v>86</v>
      </c>
      <c r="U74" s="11">
        <v>100</v>
      </c>
    </row>
    <row r="75" spans="1:21" ht="12.75">
      <c r="A75" s="3">
        <v>74</v>
      </c>
      <c r="B75" s="8">
        <v>186080</v>
      </c>
      <c r="C75" s="3">
        <v>74</v>
      </c>
      <c r="I75" s="3">
        <f t="shared" si="10"/>
        <v>7866</v>
      </c>
      <c r="J75" s="3">
        <f>CEILING(I76/($F$11+Recolte!C185),1)</f>
        <v>8203</v>
      </c>
      <c r="K75" s="9">
        <f>J74*($F$11+Recolte!C184)</f>
        <v>7866</v>
      </c>
      <c r="L75" s="9">
        <f t="shared" si="11"/>
        <v>186080</v>
      </c>
      <c r="M75" s="9"/>
      <c r="N75" s="3">
        <f ca="1" t="shared" si="8"/>
        <v>99</v>
      </c>
      <c r="O75" s="3">
        <f t="shared" si="9"/>
        <v>8120</v>
      </c>
      <c r="P75" s="3">
        <f>O75*Estimation!$G$20</f>
        <v>0</v>
      </c>
      <c r="R75" s="3">
        <v>99</v>
      </c>
      <c r="S75" s="3">
        <v>86</v>
      </c>
      <c r="T75" s="3">
        <v>86</v>
      </c>
      <c r="U75" s="11">
        <v>100</v>
      </c>
    </row>
    <row r="76" spans="1:21" ht="12.75">
      <c r="A76" s="3">
        <v>75</v>
      </c>
      <c r="B76" s="8">
        <v>194283</v>
      </c>
      <c r="C76" s="3">
        <v>75</v>
      </c>
      <c r="I76" s="3">
        <f t="shared" si="10"/>
        <v>8203</v>
      </c>
      <c r="J76" s="3">
        <f>CEILING(I77/($F$11+Recolte!C186),1)</f>
        <v>8556</v>
      </c>
      <c r="K76" s="9">
        <f>J75*($F$11+Recolte!C185)</f>
        <v>8203</v>
      </c>
      <c r="L76" s="9">
        <f t="shared" si="11"/>
        <v>194283</v>
      </c>
      <c r="M76" s="9"/>
      <c r="N76" s="3">
        <f ca="1" t="shared" si="8"/>
        <v>99</v>
      </c>
      <c r="O76" s="3">
        <f t="shared" si="9"/>
        <v>8470</v>
      </c>
      <c r="P76" s="3">
        <f>O76*Estimation!$G$20</f>
        <v>0</v>
      </c>
      <c r="R76" s="3">
        <v>99</v>
      </c>
      <c r="S76" s="3">
        <v>87</v>
      </c>
      <c r="T76" s="3">
        <v>87</v>
      </c>
      <c r="U76" s="11">
        <v>100</v>
      </c>
    </row>
    <row r="77" spans="1:21" ht="12.75">
      <c r="A77" s="3">
        <v>76</v>
      </c>
      <c r="B77" s="8">
        <v>202839</v>
      </c>
      <c r="C77" s="3">
        <v>76</v>
      </c>
      <c r="I77" s="3">
        <f t="shared" si="10"/>
        <v>8556</v>
      </c>
      <c r="J77" s="3">
        <f>CEILING(I78/($F$11+Recolte!C187),1)</f>
        <v>8926</v>
      </c>
      <c r="K77" s="9">
        <f>J76*($F$11+Recolte!C186)</f>
        <v>8556</v>
      </c>
      <c r="L77" s="9">
        <f t="shared" si="11"/>
        <v>202839</v>
      </c>
      <c r="M77" s="9"/>
      <c r="N77" s="3">
        <f ca="1" t="shared" si="8"/>
        <v>99</v>
      </c>
      <c r="O77" s="3">
        <f t="shared" si="9"/>
        <v>8836</v>
      </c>
      <c r="P77" s="3">
        <f>O77*Estimation!$G$20</f>
        <v>0</v>
      </c>
      <c r="R77" s="3">
        <v>99</v>
      </c>
      <c r="S77" s="3">
        <v>87</v>
      </c>
      <c r="T77" s="3">
        <v>87</v>
      </c>
      <c r="U77" s="11">
        <v>100</v>
      </c>
    </row>
    <row r="78" spans="1:21" ht="12.75">
      <c r="A78" s="3">
        <v>77</v>
      </c>
      <c r="B78" s="8">
        <v>211765</v>
      </c>
      <c r="C78" s="3">
        <v>77</v>
      </c>
      <c r="I78" s="3">
        <f t="shared" si="10"/>
        <v>8926</v>
      </c>
      <c r="J78" s="3">
        <f>CEILING(I79/($F$11+Recolte!C188),1)</f>
        <v>9317</v>
      </c>
      <c r="K78" s="9">
        <f>J77*($F$11+Recolte!C187)</f>
        <v>8926</v>
      </c>
      <c r="L78" s="9">
        <f t="shared" si="11"/>
        <v>211765</v>
      </c>
      <c r="M78" s="9"/>
      <c r="N78" s="3">
        <f ca="1" t="shared" si="8"/>
        <v>99</v>
      </c>
      <c r="O78" s="3">
        <f t="shared" si="9"/>
        <v>9223</v>
      </c>
      <c r="P78" s="3">
        <f>O78*Estimation!$G$20</f>
        <v>0</v>
      </c>
      <c r="R78" s="3">
        <v>99</v>
      </c>
      <c r="S78" s="3">
        <v>88</v>
      </c>
      <c r="T78" s="3">
        <v>88</v>
      </c>
      <c r="U78" s="11">
        <v>100</v>
      </c>
    </row>
    <row r="79" spans="1:21" ht="12.75">
      <c r="A79" s="3">
        <v>78</v>
      </c>
      <c r="B79" s="8">
        <v>221082</v>
      </c>
      <c r="C79" s="3">
        <v>78</v>
      </c>
      <c r="I79" s="3">
        <f t="shared" si="10"/>
        <v>9317</v>
      </c>
      <c r="J79" s="3">
        <f>CEILING(I80/($F$11+Recolte!C189),1)</f>
        <v>9726</v>
      </c>
      <c r="K79" s="9">
        <f>J78*($F$11+Recolte!C188)</f>
        <v>9317</v>
      </c>
      <c r="L79" s="9">
        <f t="shared" si="11"/>
        <v>221082</v>
      </c>
      <c r="M79" s="9"/>
      <c r="N79" s="3">
        <f ca="1" t="shared" si="8"/>
        <v>99</v>
      </c>
      <c r="O79" s="3">
        <f t="shared" si="9"/>
        <v>9628</v>
      </c>
      <c r="P79" s="3">
        <f>O79*Estimation!$G$20</f>
        <v>0</v>
      </c>
      <c r="R79" s="3">
        <v>99</v>
      </c>
      <c r="S79" s="3">
        <v>88</v>
      </c>
      <c r="T79" s="3">
        <v>88</v>
      </c>
      <c r="U79" s="11">
        <v>100</v>
      </c>
    </row>
    <row r="80" spans="1:21" ht="12.75">
      <c r="A80" s="3">
        <v>79</v>
      </c>
      <c r="B80" s="8">
        <v>230808</v>
      </c>
      <c r="C80" s="3">
        <v>79</v>
      </c>
      <c r="I80" s="3">
        <f t="shared" si="10"/>
        <v>9726</v>
      </c>
      <c r="J80" s="3">
        <f>CEILING(I81/($F$11+Recolte!C190),1)</f>
        <v>10156</v>
      </c>
      <c r="K80" s="9">
        <f>J79*($F$11+Recolte!C189)</f>
        <v>9726</v>
      </c>
      <c r="L80" s="9">
        <f t="shared" si="11"/>
        <v>230808</v>
      </c>
      <c r="M80" s="9"/>
      <c r="N80" s="3">
        <f ca="1" t="shared" si="8"/>
        <v>99</v>
      </c>
      <c r="O80" s="3">
        <f t="shared" si="9"/>
        <v>10054</v>
      </c>
      <c r="P80" s="3">
        <f>O80*Estimation!$G$20</f>
        <v>0</v>
      </c>
      <c r="R80" s="3">
        <v>99</v>
      </c>
      <c r="S80" s="3">
        <v>89</v>
      </c>
      <c r="T80" s="3">
        <v>89</v>
      </c>
      <c r="U80" s="11">
        <v>100</v>
      </c>
    </row>
    <row r="81" spans="1:21" ht="12.75">
      <c r="A81" s="3">
        <v>80</v>
      </c>
      <c r="B81" s="8">
        <v>240964</v>
      </c>
      <c r="C81" s="3">
        <v>80</v>
      </c>
      <c r="I81" s="3">
        <f t="shared" si="10"/>
        <v>10156</v>
      </c>
      <c r="J81" s="3">
        <f>CEILING(I82/($F$11+Recolte!C191),1)</f>
        <v>10610</v>
      </c>
      <c r="K81" s="9">
        <f>J80*($F$11+Recolte!C190)</f>
        <v>10156</v>
      </c>
      <c r="L81" s="9">
        <f t="shared" si="11"/>
        <v>240964</v>
      </c>
      <c r="M81" s="9"/>
      <c r="N81" s="3">
        <f ca="1" t="shared" si="8"/>
        <v>99</v>
      </c>
      <c r="O81" s="3">
        <f t="shared" si="9"/>
        <v>10503</v>
      </c>
      <c r="P81" s="3">
        <f>O81*Estimation!$G$20</f>
        <v>0</v>
      </c>
      <c r="R81" s="3">
        <v>99</v>
      </c>
      <c r="S81" s="3">
        <v>89</v>
      </c>
      <c r="T81" s="3">
        <v>89</v>
      </c>
      <c r="U81" s="11">
        <v>100</v>
      </c>
    </row>
    <row r="82" spans="1:21" ht="12.75">
      <c r="A82" s="3">
        <v>81</v>
      </c>
      <c r="B82" s="8">
        <v>251574</v>
      </c>
      <c r="C82" s="3">
        <v>81</v>
      </c>
      <c r="I82" s="3">
        <f t="shared" si="10"/>
        <v>10610</v>
      </c>
      <c r="J82" s="3">
        <f>CEILING(I83/($F$11+Recolte!C192),1)</f>
        <v>11086</v>
      </c>
      <c r="K82" s="9">
        <f>J81*($F$11+Recolte!C191)</f>
        <v>10610</v>
      </c>
      <c r="L82" s="9">
        <f t="shared" si="11"/>
        <v>251574</v>
      </c>
      <c r="M82" s="9"/>
      <c r="N82" s="3">
        <f ca="1" t="shared" si="8"/>
        <v>99</v>
      </c>
      <c r="O82" s="3">
        <f t="shared" si="9"/>
        <v>10975</v>
      </c>
      <c r="P82" s="3">
        <f>O82*Estimation!$G$20</f>
        <v>0</v>
      </c>
      <c r="R82" s="3">
        <v>99</v>
      </c>
      <c r="S82" s="3">
        <v>90</v>
      </c>
      <c r="T82" s="3">
        <v>90</v>
      </c>
      <c r="U82" s="11">
        <v>100</v>
      </c>
    </row>
    <row r="83" spans="1:21" ht="12.75">
      <c r="A83" s="3">
        <v>82</v>
      </c>
      <c r="B83" s="8">
        <v>262660</v>
      </c>
      <c r="C83" s="3">
        <v>82</v>
      </c>
      <c r="I83" s="3">
        <f t="shared" si="10"/>
        <v>11086</v>
      </c>
      <c r="J83" s="3">
        <f>CEILING(I84/($F$11+Recolte!C193),1)</f>
        <v>11588</v>
      </c>
      <c r="K83" s="9">
        <f>J82*($F$11+Recolte!C192)</f>
        <v>11086</v>
      </c>
      <c r="L83" s="9">
        <f t="shared" si="11"/>
        <v>262660</v>
      </c>
      <c r="M83" s="9"/>
      <c r="N83" s="3">
        <f ca="1" t="shared" si="8"/>
        <v>99</v>
      </c>
      <c r="O83" s="3">
        <f t="shared" si="9"/>
        <v>11472</v>
      </c>
      <c r="P83" s="3">
        <f>O83*Estimation!$G$20</f>
        <v>0</v>
      </c>
      <c r="R83" s="3">
        <v>99</v>
      </c>
      <c r="S83" s="3">
        <v>90</v>
      </c>
      <c r="T83" s="3">
        <v>90</v>
      </c>
      <c r="U83" s="11">
        <v>100</v>
      </c>
    </row>
    <row r="84" spans="1:21" ht="12.75">
      <c r="A84" s="3">
        <v>83</v>
      </c>
      <c r="B84" s="8">
        <v>274248</v>
      </c>
      <c r="C84" s="3">
        <v>83</v>
      </c>
      <c r="I84" s="3">
        <f t="shared" si="10"/>
        <v>11588</v>
      </c>
      <c r="J84" s="3">
        <f>CEILING(I85/($F$11+Recolte!C194),1)</f>
        <v>12116</v>
      </c>
      <c r="K84" s="9">
        <f>J83*($F$11+Recolte!C193)</f>
        <v>11588</v>
      </c>
      <c r="L84" s="9">
        <f t="shared" si="11"/>
        <v>274248</v>
      </c>
      <c r="M84" s="9"/>
      <c r="N84" s="3">
        <f ca="1" t="shared" si="8"/>
        <v>99</v>
      </c>
      <c r="O84" s="3">
        <f t="shared" si="9"/>
        <v>11994</v>
      </c>
      <c r="P84" s="3">
        <f>O84*Estimation!$G$20</f>
        <v>0</v>
      </c>
      <c r="R84" s="3">
        <v>99</v>
      </c>
      <c r="S84" s="3">
        <v>91</v>
      </c>
      <c r="T84" s="3">
        <v>91</v>
      </c>
      <c r="U84" s="11">
        <v>100</v>
      </c>
    </row>
    <row r="85" spans="1:28" ht="12.75">
      <c r="A85" s="3">
        <v>84</v>
      </c>
      <c r="B85" s="8">
        <v>286364</v>
      </c>
      <c r="C85" s="3">
        <v>84</v>
      </c>
      <c r="I85" s="3">
        <f t="shared" si="10"/>
        <v>12116</v>
      </c>
      <c r="J85" s="3">
        <f>CEILING(I86/($F$11+Recolte!C195),1)</f>
        <v>12673</v>
      </c>
      <c r="K85" s="9">
        <f>J84*($F$11+Recolte!C194)</f>
        <v>12116</v>
      </c>
      <c r="L85" s="9">
        <f t="shared" si="11"/>
        <v>286364</v>
      </c>
      <c r="M85" s="9"/>
      <c r="N85" s="3">
        <f ca="1" t="shared" si="8"/>
        <v>99</v>
      </c>
      <c r="O85" s="3">
        <f t="shared" si="9"/>
        <v>12546</v>
      </c>
      <c r="P85" s="3">
        <f>O85*Estimation!$G$20</f>
        <v>0</v>
      </c>
      <c r="R85" s="3">
        <v>99</v>
      </c>
      <c r="S85" s="3">
        <v>91</v>
      </c>
      <c r="T85" s="3">
        <v>91</v>
      </c>
      <c r="U85" s="11">
        <v>100</v>
      </c>
      <c r="AB85"/>
    </row>
    <row r="86" spans="1:28" ht="12.75">
      <c r="A86" s="3">
        <v>85</v>
      </c>
      <c r="B86" s="8">
        <v>299037</v>
      </c>
      <c r="C86" s="3">
        <v>85</v>
      </c>
      <c r="I86" s="3">
        <f t="shared" si="10"/>
        <v>12673</v>
      </c>
      <c r="J86" s="3">
        <f>CEILING(I87/($F$11+Recolte!C196),1)</f>
        <v>13260</v>
      </c>
      <c r="K86" s="9">
        <f>J85*($F$11+Recolte!C195)</f>
        <v>12673</v>
      </c>
      <c r="L86" s="9">
        <f t="shared" si="11"/>
        <v>299037</v>
      </c>
      <c r="M86" s="9"/>
      <c r="N86" s="3">
        <f ca="1" t="shared" si="8"/>
        <v>99</v>
      </c>
      <c r="O86" s="3">
        <f t="shared" si="9"/>
        <v>13127</v>
      </c>
      <c r="P86" s="3">
        <f>O86*Estimation!$G$20</f>
        <v>0</v>
      </c>
      <c r="R86" s="3">
        <v>99</v>
      </c>
      <c r="S86" s="3">
        <v>92</v>
      </c>
      <c r="T86" s="3">
        <v>92</v>
      </c>
      <c r="U86" s="11">
        <v>100</v>
      </c>
      <c r="AB86"/>
    </row>
    <row r="87" spans="1:36" ht="12.75">
      <c r="A87" s="3">
        <v>86</v>
      </c>
      <c r="B87" s="8">
        <v>312297</v>
      </c>
      <c r="C87" s="3">
        <v>86</v>
      </c>
      <c r="I87" s="3">
        <f t="shared" si="10"/>
        <v>13260</v>
      </c>
      <c r="J87" s="3">
        <f>CEILING(I88/($F$11+Recolte!C197),1)</f>
        <v>13878</v>
      </c>
      <c r="K87" s="9">
        <f>J86*($F$11+Recolte!C196)</f>
        <v>13260</v>
      </c>
      <c r="L87" s="9">
        <f t="shared" si="11"/>
        <v>312297</v>
      </c>
      <c r="M87" s="9"/>
      <c r="N87" s="3">
        <f ca="1" t="shared" si="8"/>
        <v>99</v>
      </c>
      <c r="O87" s="3">
        <f t="shared" si="9"/>
        <v>13739</v>
      </c>
      <c r="P87" s="3">
        <f>O87*Estimation!$G$20</f>
        <v>0</v>
      </c>
      <c r="R87" s="3">
        <v>99</v>
      </c>
      <c r="S87" s="3">
        <v>92</v>
      </c>
      <c r="T87" s="3">
        <v>92</v>
      </c>
      <c r="U87" s="11">
        <v>100</v>
      </c>
      <c r="AB87"/>
      <c r="AJ87" s="11"/>
    </row>
    <row r="88" spans="1:36" ht="12.75">
      <c r="A88" s="3">
        <v>87</v>
      </c>
      <c r="B88" s="8">
        <v>326175</v>
      </c>
      <c r="C88" s="3">
        <v>87</v>
      </c>
      <c r="I88" s="3">
        <f t="shared" si="10"/>
        <v>13878</v>
      </c>
      <c r="J88" s="3">
        <f>CEILING(I89/($F$11+Recolte!C198),1)</f>
        <v>14530</v>
      </c>
      <c r="K88" s="9">
        <f>J87*($F$11+Recolte!C197)</f>
        <v>13878</v>
      </c>
      <c r="L88" s="9">
        <f t="shared" si="11"/>
        <v>326175</v>
      </c>
      <c r="M88" s="9"/>
      <c r="N88" s="3">
        <f ca="1" t="shared" si="8"/>
        <v>99</v>
      </c>
      <c r="O88" s="3">
        <f t="shared" si="9"/>
        <v>14384</v>
      </c>
      <c r="P88" s="3">
        <f>O88*Estimation!$G$20</f>
        <v>0</v>
      </c>
      <c r="R88" s="3">
        <v>99</v>
      </c>
      <c r="S88" s="3">
        <v>93</v>
      </c>
      <c r="T88" s="3">
        <v>93</v>
      </c>
      <c r="U88" s="11">
        <v>100</v>
      </c>
      <c r="AB88"/>
      <c r="AJ88" s="11"/>
    </row>
    <row r="89" spans="1:36" ht="12.75">
      <c r="A89" s="3">
        <v>88</v>
      </c>
      <c r="B89" s="8">
        <v>340705</v>
      </c>
      <c r="C89" s="3">
        <v>88</v>
      </c>
      <c r="I89" s="3">
        <f t="shared" si="10"/>
        <v>14530</v>
      </c>
      <c r="J89" s="3">
        <f>CEILING(I90/($F$11+Recolte!C199),1)</f>
        <v>15219</v>
      </c>
      <c r="K89" s="9">
        <f>J88*($F$11+Recolte!C198)</f>
        <v>14530</v>
      </c>
      <c r="L89" s="9">
        <f t="shared" si="11"/>
        <v>340705</v>
      </c>
      <c r="M89" s="9"/>
      <c r="N89" s="3">
        <f ca="1" t="shared" si="8"/>
        <v>99</v>
      </c>
      <c r="O89" s="3">
        <f t="shared" si="9"/>
        <v>15066</v>
      </c>
      <c r="P89" s="3">
        <f>O89*Estimation!$G$20</f>
        <v>0</v>
      </c>
      <c r="R89" s="3">
        <v>99</v>
      </c>
      <c r="S89" s="3">
        <v>93</v>
      </c>
      <c r="T89" s="3">
        <v>93</v>
      </c>
      <c r="U89" s="11">
        <v>100</v>
      </c>
      <c r="AB89"/>
      <c r="AJ89" s="11"/>
    </row>
    <row r="90" spans="1:36" ht="12.75">
      <c r="A90" s="3">
        <v>89</v>
      </c>
      <c r="B90" s="8">
        <v>355924</v>
      </c>
      <c r="C90" s="3">
        <v>89</v>
      </c>
      <c r="I90" s="3">
        <f t="shared" si="10"/>
        <v>15219</v>
      </c>
      <c r="J90" s="3">
        <f>CEILING(I91/($F$11+Recolte!C200),1)</f>
        <v>15946</v>
      </c>
      <c r="K90" s="9">
        <f>J89*($F$11+Recolte!C199)</f>
        <v>15219</v>
      </c>
      <c r="L90" s="9">
        <f t="shared" si="11"/>
        <v>355924</v>
      </c>
      <c r="M90" s="9"/>
      <c r="N90" s="3">
        <f ca="1" t="shared" si="8"/>
        <v>99</v>
      </c>
      <c r="O90" s="3">
        <f t="shared" si="9"/>
        <v>15786</v>
      </c>
      <c r="P90" s="3">
        <f>O90*Estimation!$G$20</f>
        <v>0</v>
      </c>
      <c r="R90" s="3">
        <v>99</v>
      </c>
      <c r="S90" s="3">
        <v>94</v>
      </c>
      <c r="T90" s="3">
        <v>94</v>
      </c>
      <c r="U90" s="11">
        <v>100</v>
      </c>
      <c r="AB90"/>
      <c r="AJ90" s="11"/>
    </row>
    <row r="91" spans="1:21" ht="12.75">
      <c r="A91" s="3">
        <v>90</v>
      </c>
      <c r="B91" s="8">
        <v>371870</v>
      </c>
      <c r="C91" s="3">
        <v>90</v>
      </c>
      <c r="I91" s="3">
        <f t="shared" si="10"/>
        <v>15946</v>
      </c>
      <c r="J91" s="3">
        <f>CEILING(I92/($F$11+Recolte!C201),1)</f>
        <v>16712</v>
      </c>
      <c r="K91" s="9">
        <f>J90*($F$11+Recolte!C200)</f>
        <v>15946</v>
      </c>
      <c r="L91" s="9">
        <f t="shared" si="11"/>
        <v>371870</v>
      </c>
      <c r="M91" s="9"/>
      <c r="N91" s="3">
        <f ca="1" t="shared" si="8"/>
        <v>99</v>
      </c>
      <c r="O91" s="3">
        <f t="shared" si="9"/>
        <v>16544</v>
      </c>
      <c r="P91" s="3">
        <f>O91*Estimation!$G$20</f>
        <v>0</v>
      </c>
      <c r="R91" s="3">
        <v>99</v>
      </c>
      <c r="S91" s="3">
        <v>94</v>
      </c>
      <c r="T91" s="3">
        <v>94</v>
      </c>
      <c r="U91" s="11">
        <v>100</v>
      </c>
    </row>
    <row r="92" spans="1:21" ht="12.75">
      <c r="A92" s="3">
        <v>91</v>
      </c>
      <c r="B92" s="8">
        <v>388582</v>
      </c>
      <c r="C92" s="3">
        <v>91</v>
      </c>
      <c r="I92" s="3">
        <f t="shared" si="10"/>
        <v>16712</v>
      </c>
      <c r="J92" s="3">
        <f>CEILING(I93/($F$11+Recolte!C202),1)</f>
        <v>17524</v>
      </c>
      <c r="K92" s="9">
        <f>J91*($F$11+Recolte!C201)</f>
        <v>16712</v>
      </c>
      <c r="L92" s="9">
        <f t="shared" si="11"/>
        <v>388582</v>
      </c>
      <c r="M92" s="9"/>
      <c r="N92" s="3">
        <f ca="1" t="shared" si="8"/>
        <v>99</v>
      </c>
      <c r="O92" s="3">
        <f t="shared" si="9"/>
        <v>17348</v>
      </c>
      <c r="P92" s="3">
        <f>O92*Estimation!$G$20</f>
        <v>0</v>
      </c>
      <c r="R92" s="3">
        <v>99</v>
      </c>
      <c r="S92" s="3">
        <v>95</v>
      </c>
      <c r="T92" s="3">
        <v>95</v>
      </c>
      <c r="U92" s="11">
        <v>100</v>
      </c>
    </row>
    <row r="93" spans="1:21" ht="12.75">
      <c r="A93" s="3">
        <v>92</v>
      </c>
      <c r="B93" s="8">
        <v>406106</v>
      </c>
      <c r="C93" s="3">
        <v>92</v>
      </c>
      <c r="I93" s="3">
        <f t="shared" si="10"/>
        <v>17524</v>
      </c>
      <c r="J93" s="3">
        <f>CEILING(I94/($F$11+Recolte!C203),1)</f>
        <v>18380</v>
      </c>
      <c r="K93" s="9">
        <f>J92*($F$11+Recolte!C202)</f>
        <v>17524</v>
      </c>
      <c r="L93" s="9">
        <f t="shared" si="11"/>
        <v>406106</v>
      </c>
      <c r="M93" s="9"/>
      <c r="N93" s="3">
        <f ca="1" t="shared" si="8"/>
        <v>99</v>
      </c>
      <c r="O93" s="3">
        <f t="shared" si="9"/>
        <v>18196</v>
      </c>
      <c r="P93" s="3">
        <f>O93*Estimation!$G$20</f>
        <v>0</v>
      </c>
      <c r="R93" s="3">
        <v>99</v>
      </c>
      <c r="S93" s="3">
        <v>95</v>
      </c>
      <c r="T93" s="3">
        <v>95</v>
      </c>
      <c r="U93" s="11">
        <v>100</v>
      </c>
    </row>
    <row r="94" spans="1:21" ht="12.75">
      <c r="A94" s="3">
        <v>93</v>
      </c>
      <c r="B94" s="8">
        <v>424486</v>
      </c>
      <c r="C94" s="3">
        <v>93</v>
      </c>
      <c r="I94" s="3">
        <f t="shared" si="10"/>
        <v>18380</v>
      </c>
      <c r="J94" s="3">
        <f>CEILING(I95/($F$11+Recolte!C204),1)</f>
        <v>19286</v>
      </c>
      <c r="K94" s="9">
        <f>J93*($F$11+Recolte!C203)</f>
        <v>18380</v>
      </c>
      <c r="L94" s="9">
        <f t="shared" si="11"/>
        <v>424486</v>
      </c>
      <c r="M94" s="9"/>
      <c r="N94" s="3">
        <f ca="1" t="shared" si="8"/>
        <v>99</v>
      </c>
      <c r="O94" s="3">
        <f t="shared" si="9"/>
        <v>19093</v>
      </c>
      <c r="P94" s="3">
        <f>O94*Estimation!$G$20</f>
        <v>0</v>
      </c>
      <c r="R94" s="3">
        <v>99</v>
      </c>
      <c r="S94" s="3">
        <v>96</v>
      </c>
      <c r="T94" s="3">
        <v>96</v>
      </c>
      <c r="U94" s="11">
        <v>100</v>
      </c>
    </row>
    <row r="95" spans="1:21" ht="12.75">
      <c r="A95" s="3">
        <v>94</v>
      </c>
      <c r="B95" s="8">
        <v>443772</v>
      </c>
      <c r="C95" s="3">
        <v>94</v>
      </c>
      <c r="I95" s="3">
        <f t="shared" si="10"/>
        <v>19286</v>
      </c>
      <c r="J95" s="3">
        <f>CEILING(I96/($F$11+Recolte!C205),1)</f>
        <v>20244</v>
      </c>
      <c r="K95" s="9">
        <f>J94*($F$11+Recolte!C204)</f>
        <v>19286</v>
      </c>
      <c r="L95" s="9">
        <f t="shared" si="11"/>
        <v>443772</v>
      </c>
      <c r="M95" s="9"/>
      <c r="N95" s="3">
        <f ca="1" t="shared" si="8"/>
        <v>99</v>
      </c>
      <c r="O95" s="3">
        <f t="shared" si="9"/>
        <v>20041</v>
      </c>
      <c r="P95" s="3">
        <f>O95*Estimation!$G$20</f>
        <v>0</v>
      </c>
      <c r="R95" s="3">
        <v>99</v>
      </c>
      <c r="S95" s="3">
        <v>96</v>
      </c>
      <c r="T95" s="3">
        <v>96</v>
      </c>
      <c r="U95" s="11">
        <v>100</v>
      </c>
    </row>
    <row r="96" spans="1:21" ht="12.75">
      <c r="A96" s="3">
        <v>95</v>
      </c>
      <c r="B96" s="8">
        <v>464016</v>
      </c>
      <c r="C96" s="3">
        <v>95</v>
      </c>
      <c r="I96" s="3">
        <f t="shared" si="10"/>
        <v>20244</v>
      </c>
      <c r="J96" s="3">
        <f>CEILING(I97/($F$11+Recolte!C206),1)</f>
        <v>21258</v>
      </c>
      <c r="K96" s="9">
        <f>J95*($F$11+Recolte!C205)</f>
        <v>20244</v>
      </c>
      <c r="L96" s="9">
        <f t="shared" si="11"/>
        <v>464016</v>
      </c>
      <c r="M96" s="9"/>
      <c r="N96" s="3">
        <f ca="1" t="shared" si="8"/>
        <v>99</v>
      </c>
      <c r="O96" s="3">
        <f t="shared" si="9"/>
        <v>21045</v>
      </c>
      <c r="P96" s="3">
        <f>O96*Estimation!$G$20</f>
        <v>0</v>
      </c>
      <c r="R96" s="3">
        <v>99</v>
      </c>
      <c r="S96" s="3">
        <v>97</v>
      </c>
      <c r="T96" s="3">
        <v>97</v>
      </c>
      <c r="U96" s="11">
        <v>100</v>
      </c>
    </row>
    <row r="97" spans="1:21" ht="12.75">
      <c r="A97" s="3">
        <v>96</v>
      </c>
      <c r="B97" s="8">
        <v>485274</v>
      </c>
      <c r="C97" s="3">
        <v>96</v>
      </c>
      <c r="I97" s="3">
        <f t="shared" si="10"/>
        <v>21258</v>
      </c>
      <c r="J97" s="3">
        <f>CEILING(I98/($F$11+Recolte!C207),1)</f>
        <v>22330</v>
      </c>
      <c r="K97" s="9">
        <f>J96*($F$11+Recolte!C206)</f>
        <v>21258</v>
      </c>
      <c r="L97" s="9">
        <f t="shared" si="11"/>
        <v>485274</v>
      </c>
      <c r="M97" s="9"/>
      <c r="N97" s="3">
        <f ca="1" t="shared" si="8"/>
        <v>99</v>
      </c>
      <c r="O97" s="3">
        <f t="shared" si="9"/>
        <v>22106</v>
      </c>
      <c r="P97" s="3">
        <f>O97*Estimation!$G$20</f>
        <v>0</v>
      </c>
      <c r="R97" s="3">
        <v>99</v>
      </c>
      <c r="S97" s="3">
        <v>97</v>
      </c>
      <c r="T97" s="3">
        <v>97</v>
      </c>
      <c r="U97" s="11">
        <v>100</v>
      </c>
    </row>
    <row r="98" spans="1:21" ht="12.75">
      <c r="A98" s="3">
        <v>97</v>
      </c>
      <c r="B98" s="8">
        <v>507604</v>
      </c>
      <c r="C98" s="3">
        <v>97</v>
      </c>
      <c r="I98" s="3">
        <f t="shared" si="10"/>
        <v>22330</v>
      </c>
      <c r="J98" s="3">
        <f>CEILING(I99/($F$11+Recolte!C208),1)</f>
        <v>23467</v>
      </c>
      <c r="K98" s="9">
        <f>J97*($F$11+Recolte!C207)</f>
        <v>22330</v>
      </c>
      <c r="L98" s="9">
        <f t="shared" si="11"/>
        <v>507604</v>
      </c>
      <c r="M98" s="9"/>
      <c r="N98" s="3">
        <f ca="1" t="shared" si="8"/>
        <v>99</v>
      </c>
      <c r="O98" s="3">
        <f>TRUNC(N98/100*J98)</f>
        <v>23232</v>
      </c>
      <c r="P98" s="3">
        <f>O98*Estimation!$G$20</f>
        <v>0</v>
      </c>
      <c r="R98" s="3">
        <v>99</v>
      </c>
      <c r="S98" s="3">
        <v>98</v>
      </c>
      <c r="T98" s="3">
        <v>98</v>
      </c>
      <c r="U98" s="11">
        <v>100</v>
      </c>
    </row>
    <row r="99" spans="1:21" ht="12.75">
      <c r="A99" s="3">
        <v>98</v>
      </c>
      <c r="B99" s="8">
        <v>531071</v>
      </c>
      <c r="C99" s="3">
        <v>98</v>
      </c>
      <c r="I99" s="3">
        <f t="shared" si="10"/>
        <v>23467</v>
      </c>
      <c r="J99" s="3">
        <f>CEILING(I100/($F$11+Recolte!C209),1)</f>
        <v>24670</v>
      </c>
      <c r="K99" s="9">
        <f>J98*($F$11+Recolte!C208)</f>
        <v>23467</v>
      </c>
      <c r="L99" s="9">
        <f>IF(ROW()-1=$F$13,$F$15,L98+K99)</f>
        <v>531071</v>
      </c>
      <c r="M99" s="9"/>
      <c r="N99" s="3">
        <f ca="1" t="shared" si="8"/>
        <v>99</v>
      </c>
      <c r="O99" s="3">
        <f>TRUNC(N99/100*J99)</f>
        <v>24423</v>
      </c>
      <c r="P99" s="3">
        <f>O99*Estimation!$G$20</f>
        <v>0</v>
      </c>
      <c r="R99" s="3">
        <v>99</v>
      </c>
      <c r="S99" s="3">
        <v>98</v>
      </c>
      <c r="T99" s="3">
        <v>98</v>
      </c>
      <c r="U99" s="11">
        <v>100</v>
      </c>
    </row>
    <row r="100" spans="1:21" ht="12.75">
      <c r="A100" s="3">
        <v>99</v>
      </c>
      <c r="B100" s="8">
        <v>555741</v>
      </c>
      <c r="C100" s="3">
        <v>99</v>
      </c>
      <c r="I100" s="3">
        <f t="shared" si="10"/>
        <v>24670</v>
      </c>
      <c r="J100" s="3">
        <f>CEILING(I101/($F$11+Recolte!C210),1)</f>
        <v>25946</v>
      </c>
      <c r="K100" s="9">
        <f>J99*($F$11+Recolte!C209)</f>
        <v>24670</v>
      </c>
      <c r="L100" s="9">
        <f>IF(ROW()-1=$F$13,$F$15,L99+K100)</f>
        <v>555741</v>
      </c>
      <c r="M100" s="9"/>
      <c r="N100" s="3">
        <f ca="1" t="shared" si="8"/>
        <v>99</v>
      </c>
      <c r="O100" s="3">
        <f>TRUNC(N100/100*J100)</f>
        <v>25686</v>
      </c>
      <c r="P100" s="3">
        <f>O100*Estimation!$G$20</f>
        <v>0</v>
      </c>
      <c r="R100" s="3">
        <v>99</v>
      </c>
      <c r="S100" s="3">
        <v>99</v>
      </c>
      <c r="T100" s="3">
        <v>99</v>
      </c>
      <c r="U100" s="11">
        <v>100</v>
      </c>
    </row>
    <row r="101" spans="1:21" ht="12.75">
      <c r="A101" s="3">
        <v>100</v>
      </c>
      <c r="B101" s="8">
        <v>581687</v>
      </c>
      <c r="C101" s="3">
        <v>100</v>
      </c>
      <c r="I101" s="3">
        <f t="shared" si="10"/>
        <v>25946</v>
      </c>
      <c r="J101"/>
      <c r="K101" s="9">
        <f>J100*($F$11+Recolte!C210)</f>
        <v>25946</v>
      </c>
      <c r="L101" s="9">
        <f>IF(ROW()-1=$F$13,$F$15,L100+K101)</f>
        <v>581687</v>
      </c>
      <c r="M101" s="9"/>
      <c r="N101" s="3">
        <f ca="1" t="shared" si="8"/>
        <v>99</v>
      </c>
      <c r="R101" s="3">
        <v>99</v>
      </c>
      <c r="S101" s="3">
        <v>99</v>
      </c>
      <c r="T101" s="3">
        <v>99</v>
      </c>
      <c r="U101" s="11">
        <v>100</v>
      </c>
    </row>
    <row r="103" spans="3:10" ht="12.75">
      <c r="C103"/>
      <c r="E103"/>
      <c r="F103"/>
      <c r="J103"/>
    </row>
    <row r="104" spans="3:10" ht="12.75">
      <c r="C104"/>
      <c r="E104"/>
      <c r="F104"/>
      <c r="G104" s="3" t="s">
        <v>1261</v>
      </c>
      <c r="J104"/>
    </row>
    <row r="105" spans="3:30" ht="12.75">
      <c r="C105"/>
      <c r="E105" s="3" t="s">
        <v>1123</v>
      </c>
      <c r="F105" s="3">
        <v>4</v>
      </c>
      <c r="G105" s="3">
        <v>1</v>
      </c>
      <c r="J105" s="6"/>
      <c r="K105" s="3"/>
      <c r="M105" s="11"/>
      <c r="N105" s="11"/>
      <c r="O105" s="11"/>
      <c r="P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3:30" ht="12.75">
      <c r="C106"/>
      <c r="E106" s="3" t="s">
        <v>1126</v>
      </c>
      <c r="F106" s="3">
        <f ca="1">IF(OFFSET(I106,0,$G$105)=0,"",OFFSET(I106,0,$G$105))</f>
      </c>
      <c r="G106" s="12" t="s">
        <v>1102</v>
      </c>
      <c r="J106" s="5"/>
      <c r="M106" s="12"/>
      <c r="N106" s="12"/>
      <c r="O106" s="12"/>
      <c r="P106" s="12"/>
      <c r="Q106" s="10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3:30" ht="12.75">
      <c r="C107"/>
      <c r="F107" s="3">
        <f ca="1">IF(OFFSET(I107,0,$G$105)=0,"",OFFSET(I107,0,$G$105))</f>
      </c>
      <c r="G107" s="3" t="s">
        <v>1125</v>
      </c>
      <c r="J107" s="10"/>
      <c r="K107" s="3"/>
      <c r="M107" s="12"/>
      <c r="N107" s="12"/>
      <c r="O107" s="12"/>
      <c r="P107" s="12"/>
      <c r="Q107" s="10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3:30" ht="12.75">
      <c r="C108"/>
      <c r="F108" s="3">
        <f ca="1">IF(OFFSET(I108,0,$G$105)=0,"",OFFSET(I108,0,$G$105))</f>
      </c>
      <c r="G108" s="3" t="s">
        <v>1224</v>
      </c>
      <c r="I108"/>
      <c r="J108" s="10"/>
      <c r="K108" s="10"/>
      <c r="L108" s="12"/>
      <c r="M108" s="12"/>
      <c r="N108" s="12"/>
      <c r="O108" s="12"/>
      <c r="P108" s="12"/>
      <c r="Q108" s="12"/>
      <c r="R108" s="1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3:30" ht="12.75">
      <c r="C109"/>
      <c r="F109" s="3">
        <f ca="1">IF(OFFSET(I109,0,$G$105)=0,"",OFFSET(I109,0,$G$105))</f>
      </c>
      <c r="G109" s="11" t="s">
        <v>1163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3:7" ht="12.75">
      <c r="C110"/>
      <c r="G110" s="11" t="s">
        <v>1164</v>
      </c>
    </row>
    <row r="111" spans="3:7" ht="12.75">
      <c r="C111"/>
      <c r="G111" s="11" t="s">
        <v>1120</v>
      </c>
    </row>
    <row r="112" spans="2:10" ht="12.75">
      <c r="B112"/>
      <c r="C112"/>
      <c r="G112" s="11" t="s">
        <v>1174</v>
      </c>
      <c r="I112" s="6"/>
      <c r="J112" s="5"/>
    </row>
    <row r="113" spans="1:7" ht="12.75">
      <c r="A113"/>
      <c r="B113"/>
      <c r="G113" s="3" t="s">
        <v>1124</v>
      </c>
    </row>
    <row r="114" spans="2:7" ht="12.75">
      <c r="B114" s="1"/>
      <c r="G114" s="11" t="s">
        <v>1166</v>
      </c>
    </row>
    <row r="115" spans="2:7" ht="12.75">
      <c r="B115" s="1"/>
      <c r="F115"/>
      <c r="G115" s="11" t="s">
        <v>1167</v>
      </c>
    </row>
    <row r="116" spans="1:7" ht="12.75">
      <c r="A116" s="11"/>
      <c r="B116" s="1"/>
      <c r="G116" s="11" t="s">
        <v>1168</v>
      </c>
    </row>
    <row r="117" spans="2:113" ht="12.75">
      <c r="B117" s="1"/>
      <c r="G117" s="11" t="s">
        <v>1169</v>
      </c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</row>
    <row r="118" spans="1:7" ht="12.75">
      <c r="A118" s="11"/>
      <c r="B118" s="1"/>
      <c r="G118" s="11" t="s">
        <v>1170</v>
      </c>
    </row>
    <row r="119" spans="1:7" ht="12.75">
      <c r="A119" s="11"/>
      <c r="B119" s="5"/>
      <c r="G119" s="11" t="s">
        <v>1121</v>
      </c>
    </row>
    <row r="120" spans="7:113" ht="12.75">
      <c r="G120" s="11" t="s">
        <v>1122</v>
      </c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</row>
    <row r="121" spans="7:10" ht="12.75">
      <c r="G121" s="11" t="s">
        <v>1175</v>
      </c>
      <c r="J121" s="10"/>
    </row>
    <row r="122" spans="1:7" ht="12.75">
      <c r="A122"/>
      <c r="B122"/>
      <c r="G122" s="11" t="s">
        <v>1165</v>
      </c>
    </row>
    <row r="123" spans="1:7" ht="12.75">
      <c r="A123"/>
      <c r="B123"/>
      <c r="G123" s="11" t="s">
        <v>1173</v>
      </c>
    </row>
    <row r="124" spans="1:7" ht="12.75">
      <c r="A124"/>
      <c r="B124"/>
      <c r="G124" s="11" t="s">
        <v>1171</v>
      </c>
    </row>
    <row r="125" spans="1:7" ht="12.75">
      <c r="A125"/>
      <c r="B125"/>
      <c r="G125" s="11" t="s">
        <v>1172</v>
      </c>
    </row>
    <row r="126" spans="1:7" ht="12.75">
      <c r="A126"/>
      <c r="B126"/>
      <c r="G126" s="11" t="s">
        <v>1162</v>
      </c>
    </row>
    <row r="127" ht="12.75">
      <c r="A127"/>
    </row>
    <row r="128" ht="12.75">
      <c r="B128" s="11"/>
    </row>
    <row r="129" ht="12.75">
      <c r="B129" s="11"/>
    </row>
    <row r="130" spans="1:10" ht="12.75">
      <c r="A130" s="12" t="s">
        <v>1102</v>
      </c>
      <c r="B130" s="47">
        <v>0</v>
      </c>
      <c r="C130" s="47" t="s">
        <v>1213</v>
      </c>
      <c r="D130" s="48"/>
      <c r="E130" s="47">
        <v>1</v>
      </c>
      <c r="F130" s="46">
        <v>100</v>
      </c>
      <c r="J130" s="10"/>
    </row>
    <row r="131" spans="1:6" ht="12.75">
      <c r="A131" s="3" t="s">
        <v>1125</v>
      </c>
      <c r="B131" s="47">
        <v>0</v>
      </c>
      <c r="C131" s="47">
        <v>0</v>
      </c>
      <c r="D131" s="48"/>
      <c r="E131" s="47">
        <v>1</v>
      </c>
      <c r="F131" s="46">
        <v>100</v>
      </c>
    </row>
    <row r="132" spans="1:6" ht="12.75">
      <c r="A132" s="3" t="s">
        <v>1224</v>
      </c>
      <c r="B132" s="47">
        <v>0</v>
      </c>
      <c r="C132" s="47">
        <v>0</v>
      </c>
      <c r="D132" s="48"/>
      <c r="E132" s="47">
        <v>1</v>
      </c>
      <c r="F132" s="46">
        <v>100</v>
      </c>
    </row>
    <row r="133" spans="1:10" ht="12.75">
      <c r="A133" s="11" t="s">
        <v>1163</v>
      </c>
      <c r="B133" s="47">
        <v>0</v>
      </c>
      <c r="C133" s="47">
        <v>0</v>
      </c>
      <c r="D133" s="48"/>
      <c r="E133" s="47">
        <v>1</v>
      </c>
      <c r="F133" s="46">
        <v>100</v>
      </c>
      <c r="J133" s="11"/>
    </row>
    <row r="134" spans="1:6" ht="12.75">
      <c r="A134" s="11" t="s">
        <v>1164</v>
      </c>
      <c r="B134" s="47">
        <v>0</v>
      </c>
      <c r="C134" s="47">
        <v>0</v>
      </c>
      <c r="D134" s="48"/>
      <c r="E134" s="47">
        <v>1</v>
      </c>
      <c r="F134" s="46">
        <v>100</v>
      </c>
    </row>
    <row r="135" spans="1:6" ht="12.75">
      <c r="A135" s="11" t="s">
        <v>1120</v>
      </c>
      <c r="B135" s="47">
        <v>0</v>
      </c>
      <c r="C135" s="47">
        <v>0</v>
      </c>
      <c r="D135" s="48"/>
      <c r="E135" s="47">
        <v>1</v>
      </c>
      <c r="F135" s="46">
        <v>100</v>
      </c>
    </row>
    <row r="136" spans="1:6" ht="12.75">
      <c r="A136" s="11" t="s">
        <v>1174</v>
      </c>
      <c r="B136" s="47">
        <v>0</v>
      </c>
      <c r="C136" s="47">
        <v>0</v>
      </c>
      <c r="D136" s="48"/>
      <c r="E136" s="47">
        <v>1</v>
      </c>
      <c r="F136" s="46">
        <v>100</v>
      </c>
    </row>
    <row r="137" spans="1:6" ht="12.75">
      <c r="A137" s="3" t="s">
        <v>1124</v>
      </c>
      <c r="B137" s="47">
        <v>0</v>
      </c>
      <c r="C137" s="47">
        <v>0</v>
      </c>
      <c r="D137" s="48"/>
      <c r="E137" s="47">
        <v>1</v>
      </c>
      <c r="F137" s="46">
        <v>100</v>
      </c>
    </row>
    <row r="138" spans="1:6" ht="12.75">
      <c r="A138" s="11" t="s">
        <v>1166</v>
      </c>
      <c r="B138" s="47">
        <v>0</v>
      </c>
      <c r="C138" s="47">
        <v>0</v>
      </c>
      <c r="D138" s="48"/>
      <c r="E138" s="47">
        <v>1</v>
      </c>
      <c r="F138" s="46">
        <v>100</v>
      </c>
    </row>
    <row r="139" spans="1:6" ht="12.75">
      <c r="A139" s="11" t="s">
        <v>1167</v>
      </c>
      <c r="B139" s="47">
        <v>0</v>
      </c>
      <c r="C139" s="47">
        <v>0</v>
      </c>
      <c r="D139" s="48"/>
      <c r="E139" s="47">
        <v>1</v>
      </c>
      <c r="F139" s="46">
        <v>100</v>
      </c>
    </row>
    <row r="140" spans="1:6" ht="12.75">
      <c r="A140" s="11" t="s">
        <v>1168</v>
      </c>
      <c r="B140" s="47">
        <v>0</v>
      </c>
      <c r="C140" s="47">
        <v>0</v>
      </c>
      <c r="D140" s="48"/>
      <c r="E140" s="47">
        <v>1</v>
      </c>
      <c r="F140" s="46">
        <v>100</v>
      </c>
    </row>
    <row r="141" spans="1:6" ht="12.75">
      <c r="A141" s="11" t="s">
        <v>1169</v>
      </c>
      <c r="B141" s="47">
        <v>0</v>
      </c>
      <c r="C141" s="47">
        <v>0</v>
      </c>
      <c r="D141" s="48"/>
      <c r="E141" s="47">
        <v>1</v>
      </c>
      <c r="F141" s="46">
        <v>100</v>
      </c>
    </row>
    <row r="142" spans="1:6" ht="12.75">
      <c r="A142" s="11" t="s">
        <v>1170</v>
      </c>
      <c r="B142" s="47">
        <v>0</v>
      </c>
      <c r="C142" s="47">
        <v>0</v>
      </c>
      <c r="D142" s="48"/>
      <c r="E142" s="47">
        <v>1</v>
      </c>
      <c r="F142" s="46">
        <v>100</v>
      </c>
    </row>
    <row r="143" spans="1:6" ht="12.75">
      <c r="A143" s="11" t="s">
        <v>1121</v>
      </c>
      <c r="B143" s="47">
        <v>0</v>
      </c>
      <c r="C143" s="47">
        <v>0</v>
      </c>
      <c r="D143" s="48"/>
      <c r="E143" s="47">
        <v>1</v>
      </c>
      <c r="F143" s="46">
        <v>100</v>
      </c>
    </row>
    <row r="144" spans="1:6" ht="12.75">
      <c r="A144" s="11" t="s">
        <v>1122</v>
      </c>
      <c r="B144" s="47">
        <v>0</v>
      </c>
      <c r="C144" s="47">
        <v>0</v>
      </c>
      <c r="D144" s="48"/>
      <c r="E144" s="47">
        <v>1</v>
      </c>
      <c r="F144" s="46">
        <v>100</v>
      </c>
    </row>
    <row r="145" spans="1:6" ht="12.75">
      <c r="A145" s="11" t="s">
        <v>1175</v>
      </c>
      <c r="B145" s="47">
        <v>0</v>
      </c>
      <c r="C145" s="47">
        <v>0</v>
      </c>
      <c r="D145" s="48"/>
      <c r="E145" s="47">
        <v>1</v>
      </c>
      <c r="F145" s="46">
        <v>100</v>
      </c>
    </row>
    <row r="146" spans="1:6" ht="12.75">
      <c r="A146" s="11" t="s">
        <v>1165</v>
      </c>
      <c r="B146" s="47">
        <v>0</v>
      </c>
      <c r="C146" s="47">
        <v>0</v>
      </c>
      <c r="D146" s="48"/>
      <c r="E146" s="47">
        <v>1</v>
      </c>
      <c r="F146" s="46">
        <v>100</v>
      </c>
    </row>
    <row r="147" spans="1:6" ht="12.75">
      <c r="A147" s="11" t="s">
        <v>1173</v>
      </c>
      <c r="B147" s="47">
        <v>0</v>
      </c>
      <c r="C147" s="47">
        <v>0</v>
      </c>
      <c r="D147" s="48"/>
      <c r="E147" s="47">
        <v>1</v>
      </c>
      <c r="F147" s="46">
        <v>100</v>
      </c>
    </row>
    <row r="148" spans="1:6" ht="12.75">
      <c r="A148" s="11" t="s">
        <v>1171</v>
      </c>
      <c r="B148" s="47">
        <v>0</v>
      </c>
      <c r="C148" s="47">
        <v>0</v>
      </c>
      <c r="D148" s="48"/>
      <c r="E148" s="47">
        <v>1</v>
      </c>
      <c r="F148" s="46">
        <v>100</v>
      </c>
    </row>
    <row r="149" spans="1:6" ht="12.75">
      <c r="A149" s="11" t="s">
        <v>1172</v>
      </c>
      <c r="B149" s="47">
        <v>0</v>
      </c>
      <c r="C149" s="47">
        <v>0</v>
      </c>
      <c r="D149" s="48"/>
      <c r="E149" s="47">
        <v>1</v>
      </c>
      <c r="F149" s="46">
        <v>100</v>
      </c>
    </row>
    <row r="150" spans="1:6" ht="12.75">
      <c r="A150" s="11" t="s">
        <v>1162</v>
      </c>
      <c r="B150" s="47">
        <v>0</v>
      </c>
      <c r="C150" s="47">
        <v>0</v>
      </c>
      <c r="D150" s="48"/>
      <c r="E150" s="47">
        <v>1</v>
      </c>
      <c r="F150" s="46">
        <v>100</v>
      </c>
    </row>
    <row r="152" ht="12.75">
      <c r="A152" s="3" t="s">
        <v>603</v>
      </c>
    </row>
    <row r="154" ht="12.75">
      <c r="E154" s="12"/>
    </row>
    <row r="156" ht="12.75">
      <c r="E156" s="11"/>
    </row>
    <row r="160" ht="12.75">
      <c r="J160" s="11"/>
    </row>
    <row r="161" ht="12.75">
      <c r="J161" s="11"/>
    </row>
    <row r="166" ht="12.75">
      <c r="J166" s="10"/>
    </row>
    <row r="169" ht="12.75">
      <c r="J169" s="5"/>
    </row>
    <row r="170" ht="12.75">
      <c r="J170" s="11"/>
    </row>
    <row r="171" ht="12.75">
      <c r="J171" s="5"/>
    </row>
    <row r="175" ht="12.75">
      <c r="J175" s="12"/>
    </row>
    <row r="178" ht="12.75">
      <c r="J178" s="11"/>
    </row>
    <row r="179" ht="12.75">
      <c r="J179" s="11"/>
    </row>
    <row r="180" ht="12.75">
      <c r="J180"/>
    </row>
    <row r="181" ht="12.75">
      <c r="J181" s="11"/>
    </row>
    <row r="184" ht="12.75">
      <c r="J184"/>
    </row>
    <row r="188" ht="12.75">
      <c r="J188" s="11"/>
    </row>
    <row r="189" ht="12.75">
      <c r="J189" s="11"/>
    </row>
    <row r="190" ht="12.75">
      <c r="J190" s="10"/>
    </row>
    <row r="193" ht="12.75">
      <c r="J193"/>
    </row>
    <row r="197" ht="12.75">
      <c r="J197" s="11"/>
    </row>
    <row r="198" ht="12.75">
      <c r="J198" s="11"/>
    </row>
    <row r="202" ht="12.75">
      <c r="J202" s="10"/>
    </row>
    <row r="203" ht="12.75">
      <c r="J203" s="11"/>
    </row>
    <row r="205" ht="12.75">
      <c r="J205" s="53"/>
    </row>
    <row r="207" ht="12.75">
      <c r="J207" s="5"/>
    </row>
    <row r="208" ht="12.75">
      <c r="J208" s="11"/>
    </row>
    <row r="211" ht="12.75">
      <c r="J211" s="12"/>
    </row>
    <row r="212" ht="12.75">
      <c r="J212" s="11"/>
    </row>
    <row r="213" ht="12.75">
      <c r="J213"/>
    </row>
    <row r="214" ht="12.75">
      <c r="J214" s="11"/>
    </row>
    <row r="215" ht="12.75">
      <c r="J215"/>
    </row>
    <row r="216" ht="12.75">
      <c r="J216" s="11"/>
    </row>
    <row r="217" ht="12.75">
      <c r="J217" s="11"/>
    </row>
    <row r="220" ht="12.75">
      <c r="I220" s="11"/>
    </row>
    <row r="224" ht="12.75">
      <c r="E224" s="11"/>
    </row>
    <row r="225" ht="12.75">
      <c r="E225" s="11"/>
    </row>
    <row r="256" ht="12.75">
      <c r="I256" s="11"/>
    </row>
    <row r="292" ht="12.75">
      <c r="I292" s="11"/>
    </row>
    <row r="297" ht="12.75">
      <c r="E297" s="11"/>
    </row>
    <row r="328" ht="12.75">
      <c r="I328" s="11"/>
    </row>
    <row r="344" ht="12.75">
      <c r="E344" s="11"/>
    </row>
    <row r="345" ht="12.75">
      <c r="E345" s="11"/>
    </row>
    <row r="364" ht="12.75">
      <c r="J364" s="10"/>
    </row>
    <row r="373" ht="12.75">
      <c r="J373" s="10"/>
    </row>
    <row r="400" ht="12.75">
      <c r="I400" s="11"/>
    </row>
    <row r="410" ht="12.75">
      <c r="J410" s="12"/>
    </row>
    <row r="412" ht="12.75">
      <c r="J412" s="11"/>
    </row>
    <row r="413" ht="12.75">
      <c r="J413" s="11"/>
    </row>
    <row r="421" ht="12.75">
      <c r="J421" s="11"/>
    </row>
    <row r="422" ht="12.75">
      <c r="J422" s="11"/>
    </row>
    <row r="423" ht="12.75">
      <c r="J423" s="11"/>
    </row>
    <row r="436" ht="12.75">
      <c r="I436" s="11"/>
    </row>
    <row r="441" ht="12.75">
      <c r="F441" s="11"/>
    </row>
    <row r="442" ht="12.75">
      <c r="F442" s="11"/>
    </row>
    <row r="472" ht="12.75">
      <c r="I472" s="11"/>
    </row>
    <row r="508" ht="12.75">
      <c r="I508" s="11"/>
    </row>
    <row r="511" ht="12.75">
      <c r="F511" s="11"/>
    </row>
    <row r="512" ht="12.75">
      <c r="F512" s="11"/>
    </row>
    <row r="544" ht="12.75">
      <c r="I544" s="11"/>
    </row>
    <row r="580" spans="9:10" ht="12.75">
      <c r="I580" s="11"/>
      <c r="J580" s="11"/>
    </row>
    <row r="583" ht="12.75">
      <c r="J583" s="11"/>
    </row>
    <row r="587" ht="12.75">
      <c r="E587" s="11"/>
    </row>
    <row r="588" ht="12.75">
      <c r="E588" s="11"/>
    </row>
    <row r="589" ht="12.75">
      <c r="J589" s="11"/>
    </row>
    <row r="592" ht="12.75">
      <c r="J592" s="11"/>
    </row>
    <row r="593" ht="12.75">
      <c r="J593" s="11"/>
    </row>
    <row r="616" ht="12.75">
      <c r="I616" s="11"/>
    </row>
    <row r="652" ht="12.75">
      <c r="I652" s="11"/>
    </row>
    <row r="655" ht="12.75">
      <c r="F655" s="11"/>
    </row>
    <row r="656" ht="12.75">
      <c r="F656" s="11"/>
    </row>
    <row r="688" ht="12.75">
      <c r="I688" s="11"/>
    </row>
    <row r="724" ht="12.75">
      <c r="I724" s="11"/>
    </row>
    <row r="728" ht="12.75">
      <c r="E728" s="11"/>
    </row>
    <row r="729" ht="12.75">
      <c r="E729" s="11"/>
    </row>
    <row r="730" ht="12.75">
      <c r="E730" s="11"/>
    </row>
    <row r="760" ht="12.75">
      <c r="I760" s="11"/>
    </row>
    <row r="796" ht="12.75">
      <c r="I796" s="11"/>
    </row>
    <row r="832" ht="12.75">
      <c r="I832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C130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2006-09-02T11:09:44Z</cp:lastPrinted>
  <dcterms:created xsi:type="dcterms:W3CDTF">2006-05-31T08:23:33Z</dcterms:created>
  <dcterms:modified xsi:type="dcterms:W3CDTF">2006-10-20T20:11:27Z</dcterms:modified>
  <cp:category/>
  <cp:version/>
  <cp:contentType/>
  <cp:contentStatus/>
  <cp:revision>1</cp:revision>
</cp:coreProperties>
</file>